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35" windowWidth="19095" windowHeight="12090" tabRatio="677" activeTab="1"/>
  </bookViews>
  <sheets>
    <sheet name="General Info" sheetId="21" r:id="rId1"/>
    <sheet name="Employee 1" sheetId="2" r:id="rId2"/>
    <sheet name="Employee 2" sheetId="22" r:id="rId3"/>
    <sheet name="Employee 3" sheetId="23" r:id="rId4"/>
    <sheet name="Employee 4" sheetId="24" r:id="rId5"/>
    <sheet name="Employee 5" sheetId="25" r:id="rId6"/>
    <sheet name="Employee 6" sheetId="26" r:id="rId7"/>
  </sheets>
  <externalReferences>
    <externalReference r:id="rId8"/>
  </externalReferences>
  <definedNames>
    <definedName name="BenefitCodes" localSheetId="2">'Employee 2'!$AP$4:$AT$14</definedName>
    <definedName name="BenefitCodes" localSheetId="3">'Employee 3'!$AP$4:$AT$14</definedName>
    <definedName name="BenefitCodes" localSheetId="4">'Employee 4'!$AP$4:$AT$14</definedName>
    <definedName name="BenefitCodes" localSheetId="5">'Employee 5'!$AP$4:$AT$14</definedName>
    <definedName name="BenefitCodes" localSheetId="6">'Employee 6'!$AP$4:$AT$14</definedName>
    <definedName name="BenefitCodes">'Employee 1'!$AP$4:$AT$14</definedName>
    <definedName name="CalcMethod" localSheetId="2">'Employee 2'!$M$13</definedName>
    <definedName name="CalcMethod" localSheetId="3">'Employee 3'!$M$13</definedName>
    <definedName name="CalcMethod" localSheetId="4">'Employee 4'!$M$13</definedName>
    <definedName name="CalcMethod" localSheetId="5">'Employee 5'!$M$13</definedName>
    <definedName name="CalcMethod" localSheetId="6">'Employee 6'!$M$13</definedName>
    <definedName name="CalcMethod">'Employee 1'!$M$13</definedName>
    <definedName name="InsRates" localSheetId="2">'Employee 2'!$AV$4:$BA$8</definedName>
    <definedName name="InsRates" localSheetId="3">'Employee 3'!$AV$4:$BA$8</definedName>
    <definedName name="InsRates" localSheetId="4">'Employee 4'!$AV$4:$BA$8</definedName>
    <definedName name="InsRates" localSheetId="5">'Employee 5'!$AV$4:$BA$8</definedName>
    <definedName name="InsRates" localSheetId="6">'Employee 6'!$AV$4:$BA$8</definedName>
    <definedName name="InsRates">'Employee 1'!$AV$4:$BA$8</definedName>
    <definedName name="Longevity_and_State_Service" localSheetId="2">'Employee 2'!$A$58:$K$59</definedName>
    <definedName name="Longevity_and_State_Service" localSheetId="3">'Employee 3'!$A$58:$K$59</definedName>
    <definedName name="Longevity_and_State_Service" localSheetId="4">'Employee 4'!$A$58:$K$59</definedName>
    <definedName name="Longevity_and_State_Service" localSheetId="5">'Employee 5'!$A$58:$K$59</definedName>
    <definedName name="Longevity_and_State_Service" localSheetId="6">'Employee 6'!$A$58:$K$59</definedName>
    <definedName name="Longevity_and_State_Service">'Employee 1'!$A$58:$K$59</definedName>
    <definedName name="_xlnm.Print_Area" localSheetId="1">'Employee 1'!$A$1:$AL$55</definedName>
    <definedName name="_xlnm.Print_Area" localSheetId="2">'Employee 2'!$A$1:$AL$55</definedName>
    <definedName name="_xlnm.Print_Area" localSheetId="3">'Employee 3'!$A$1:$AL$55</definedName>
    <definedName name="_xlnm.Print_Area" localSheetId="4">'Employee 4'!$A$1:$AL$55</definedName>
    <definedName name="_xlnm.Print_Area" localSheetId="5">'Employee 5'!$A$1:$AL$55</definedName>
    <definedName name="_xlnm.Print_Area" localSheetId="6">'Employee 6'!$A$1:$AL$55</definedName>
    <definedName name="RetRates" localSheetId="2">'Employee 2'!$AV$11:$AW$14</definedName>
    <definedName name="RetRates" localSheetId="3">'Employee 3'!$AV$11:$AW$14</definedName>
    <definedName name="RetRates" localSheetId="4">'Employee 4'!$AV$11:$AW$14</definedName>
    <definedName name="RetRates" localSheetId="5">'Employee 5'!$AV$11:$AW$14</definedName>
    <definedName name="RetRates" localSheetId="6">'Employee 6'!$AV$11:$AW$14</definedName>
    <definedName name="RetRates">'Employee 1'!$AV$11:$AW$14</definedName>
  </definedNames>
  <calcPr calcId="145621" concurrentCalc="0"/>
</workbook>
</file>

<file path=xl/calcChain.xml><?xml version="1.0" encoding="utf-8"?>
<calcChain xmlns="http://schemas.openxmlformats.org/spreadsheetml/2006/main">
  <c r="AZ89" i="26" l="1"/>
  <c r="AY89" i="26"/>
  <c r="AQ89" i="26"/>
  <c r="AX32" i="26"/>
  <c r="AV4" i="26"/>
  <c r="AQ32" i="26"/>
  <c r="AP4" i="26"/>
  <c r="AW32" i="26"/>
  <c r="AX89" i="26"/>
  <c r="AR32" i="26"/>
  <c r="AS32" i="26"/>
  <c r="AQ46" i="26"/>
  <c r="AQ57" i="26"/>
  <c r="AQ68" i="26"/>
  <c r="AQ79" i="26"/>
  <c r="AS89" i="26"/>
  <c r="AT32" i="26"/>
  <c r="AT89" i="26"/>
  <c r="AU89" i="26"/>
  <c r="AV32" i="26"/>
  <c r="AW89" i="26"/>
  <c r="AU32" i="26"/>
  <c r="AV89" i="26"/>
  <c r="AR45" i="26"/>
  <c r="AR56" i="26"/>
  <c r="AR67" i="26"/>
  <c r="AR78" i="26"/>
  <c r="AR89" i="26"/>
  <c r="AP45" i="26"/>
  <c r="AP56" i="26"/>
  <c r="AP67" i="26"/>
  <c r="AP78" i="26"/>
  <c r="AP89" i="26"/>
  <c r="AZ88" i="26"/>
  <c r="AY88" i="26"/>
  <c r="AQ88" i="26"/>
  <c r="AX31" i="26"/>
  <c r="AQ31" i="26"/>
  <c r="AW31" i="26"/>
  <c r="AX88" i="26"/>
  <c r="AR31" i="26"/>
  <c r="AS31" i="26"/>
  <c r="AS88" i="26"/>
  <c r="AT31" i="26"/>
  <c r="AT88" i="26"/>
  <c r="AU88" i="26"/>
  <c r="AV31" i="26"/>
  <c r="AW88" i="26"/>
  <c r="AU31" i="26"/>
  <c r="AV88" i="26"/>
  <c r="AR44" i="26"/>
  <c r="AR55" i="26"/>
  <c r="AR66" i="26"/>
  <c r="AR77" i="26"/>
  <c r="AR88" i="26"/>
  <c r="AP44" i="26"/>
  <c r="AP55" i="26"/>
  <c r="AP66" i="26"/>
  <c r="AP77" i="26"/>
  <c r="AP88" i="26"/>
  <c r="AZ87" i="26"/>
  <c r="AY87" i="26"/>
  <c r="AQ87" i="26"/>
  <c r="AX30" i="26"/>
  <c r="AQ30" i="26"/>
  <c r="AW30" i="26"/>
  <c r="AX87" i="26"/>
  <c r="AR30" i="26"/>
  <c r="AS30" i="26"/>
  <c r="AS87" i="26"/>
  <c r="AT30" i="26"/>
  <c r="AT87" i="26"/>
  <c r="AU87" i="26"/>
  <c r="AV30" i="26"/>
  <c r="AW87" i="26"/>
  <c r="AU30" i="26"/>
  <c r="AV87" i="26"/>
  <c r="AR43" i="26"/>
  <c r="AR54" i="26"/>
  <c r="AR65" i="26"/>
  <c r="AR76" i="26"/>
  <c r="AR87" i="26"/>
  <c r="AP43" i="26"/>
  <c r="AP54" i="26"/>
  <c r="AP65" i="26"/>
  <c r="AP76" i="26"/>
  <c r="AP87" i="26"/>
  <c r="AZ86" i="26"/>
  <c r="AY86" i="26"/>
  <c r="AQ86" i="26"/>
  <c r="AX29" i="26"/>
  <c r="AQ29" i="26"/>
  <c r="AW29" i="26"/>
  <c r="AX86" i="26"/>
  <c r="AR29" i="26"/>
  <c r="AS29" i="26"/>
  <c r="AS86" i="26"/>
  <c r="AT29" i="26"/>
  <c r="AT86" i="26"/>
  <c r="AU86" i="26"/>
  <c r="AV29" i="26"/>
  <c r="AW86" i="26"/>
  <c r="AU29" i="26"/>
  <c r="AV86" i="26"/>
  <c r="AR42" i="26"/>
  <c r="AR53" i="26"/>
  <c r="AR64" i="26"/>
  <c r="AR75" i="26"/>
  <c r="AR86" i="26"/>
  <c r="AP42" i="26"/>
  <c r="AP53" i="26"/>
  <c r="AP64" i="26"/>
  <c r="AP75" i="26"/>
  <c r="AP86" i="26"/>
  <c r="AZ85" i="26"/>
  <c r="AY85" i="26"/>
  <c r="AQ85" i="26"/>
  <c r="AX28" i="26"/>
  <c r="AQ28" i="26"/>
  <c r="AW28" i="26"/>
  <c r="AX85" i="26"/>
  <c r="AR28" i="26"/>
  <c r="AS28" i="26"/>
  <c r="AS85" i="26"/>
  <c r="AT28" i="26"/>
  <c r="AT85" i="26"/>
  <c r="AU85" i="26"/>
  <c r="AV28" i="26"/>
  <c r="AW85" i="26"/>
  <c r="AU28" i="26"/>
  <c r="AV85" i="26"/>
  <c r="AR41" i="26"/>
  <c r="AR52" i="26"/>
  <c r="AR63" i="26"/>
  <c r="AR74" i="26"/>
  <c r="AR85" i="26"/>
  <c r="AP41" i="26"/>
  <c r="AP52" i="26"/>
  <c r="AP63" i="26"/>
  <c r="AP74" i="26"/>
  <c r="AP85" i="26"/>
  <c r="AZ84" i="26"/>
  <c r="AY84" i="26"/>
  <c r="AQ84" i="26"/>
  <c r="AX27" i="26"/>
  <c r="AQ27" i="26"/>
  <c r="AW27" i="26"/>
  <c r="AX84" i="26"/>
  <c r="AR27" i="26"/>
  <c r="AS27" i="26"/>
  <c r="AS84" i="26"/>
  <c r="AT27" i="26"/>
  <c r="AT84" i="26"/>
  <c r="AU84" i="26"/>
  <c r="AV27" i="26"/>
  <c r="AW84" i="26"/>
  <c r="AU27" i="26"/>
  <c r="AV84" i="26"/>
  <c r="AR40" i="26"/>
  <c r="AR51" i="26"/>
  <c r="AR62" i="26"/>
  <c r="AR73" i="26"/>
  <c r="AR84" i="26"/>
  <c r="AP40" i="26"/>
  <c r="AP51" i="26"/>
  <c r="AP62" i="26"/>
  <c r="AP73" i="26"/>
  <c r="AP84" i="26"/>
  <c r="AZ83" i="26"/>
  <c r="AY83" i="26"/>
  <c r="AQ83" i="26"/>
  <c r="AX26" i="26"/>
  <c r="AQ26" i="26"/>
  <c r="AW26" i="26"/>
  <c r="AX83" i="26"/>
  <c r="AR26" i="26"/>
  <c r="AS26" i="26"/>
  <c r="AS83" i="26"/>
  <c r="AT26" i="26"/>
  <c r="AT83" i="26"/>
  <c r="AU83" i="26"/>
  <c r="AV26" i="26"/>
  <c r="AW83" i="26"/>
  <c r="AU26" i="26"/>
  <c r="AV83" i="26"/>
  <c r="AR39" i="26"/>
  <c r="AR50" i="26"/>
  <c r="AR61" i="26"/>
  <c r="AR72" i="26"/>
  <c r="AR83" i="26"/>
  <c r="AP39" i="26"/>
  <c r="AP50" i="26"/>
  <c r="AP61" i="26"/>
  <c r="AP72" i="26"/>
  <c r="AP83" i="26"/>
  <c r="AZ82" i="26"/>
  <c r="AY82" i="26"/>
  <c r="AQ82" i="26"/>
  <c r="AX25" i="26"/>
  <c r="AQ25" i="26"/>
  <c r="AW25" i="26"/>
  <c r="AX82" i="26"/>
  <c r="AR25" i="26"/>
  <c r="AS25" i="26"/>
  <c r="AS82" i="26"/>
  <c r="AT25" i="26"/>
  <c r="AT82" i="26"/>
  <c r="AU82" i="26"/>
  <c r="AV25" i="26"/>
  <c r="AW82" i="26"/>
  <c r="AU25" i="26"/>
  <c r="AV82" i="26"/>
  <c r="AR38" i="26"/>
  <c r="AR49" i="26"/>
  <c r="AR60" i="26"/>
  <c r="AR71" i="26"/>
  <c r="AR82" i="26"/>
  <c r="AP38" i="26"/>
  <c r="AP49" i="26"/>
  <c r="AP60" i="26"/>
  <c r="AP71" i="26"/>
  <c r="AP82" i="26"/>
  <c r="AQ22" i="26"/>
  <c r="AZ81" i="26"/>
  <c r="AQ81" i="26"/>
  <c r="AR24" i="26"/>
  <c r="AS24" i="26"/>
  <c r="AS81" i="26"/>
  <c r="AQ24" i="26"/>
  <c r="AT24" i="26"/>
  <c r="AT81" i="26"/>
  <c r="AU81" i="26"/>
  <c r="AU24" i="26"/>
  <c r="AV81" i="26"/>
  <c r="AV24" i="26"/>
  <c r="AW81" i="26"/>
  <c r="AX24" i="26"/>
  <c r="AW24" i="26"/>
  <c r="AX81" i="26"/>
  <c r="AY81" i="26"/>
  <c r="AR37" i="26"/>
  <c r="AR48" i="26"/>
  <c r="AR59" i="26"/>
  <c r="AR70" i="26"/>
  <c r="AR81" i="26"/>
  <c r="AP24" i="26"/>
  <c r="AP37" i="26"/>
  <c r="AP48" i="26"/>
  <c r="AP59" i="26"/>
  <c r="AP70" i="26"/>
  <c r="AP81" i="26"/>
  <c r="AS35" i="26"/>
  <c r="AU35" i="26"/>
  <c r="AU46" i="26"/>
  <c r="AU57" i="26"/>
  <c r="AU68" i="26"/>
  <c r="AU79" i="26"/>
  <c r="AS46" i="26"/>
  <c r="AS57" i="26"/>
  <c r="AS68" i="26"/>
  <c r="AS79" i="26"/>
  <c r="AZ78" i="26"/>
  <c r="AY78" i="26"/>
  <c r="AQ78" i="26"/>
  <c r="AX78" i="26"/>
  <c r="AS78" i="26"/>
  <c r="AT78" i="26"/>
  <c r="AU78" i="26"/>
  <c r="AW78" i="26"/>
  <c r="AV78" i="26"/>
  <c r="AZ77" i="26"/>
  <c r="AY77" i="26"/>
  <c r="AQ77" i="26"/>
  <c r="AX77" i="26"/>
  <c r="AS77" i="26"/>
  <c r="AT77" i="26"/>
  <c r="AU77" i="26"/>
  <c r="AW77" i="26"/>
  <c r="AV77" i="26"/>
  <c r="AZ76" i="26"/>
  <c r="AY76" i="26"/>
  <c r="AQ76" i="26"/>
  <c r="AX76" i="26"/>
  <c r="AS76" i="26"/>
  <c r="AT76" i="26"/>
  <c r="AU76" i="26"/>
  <c r="AW76" i="26"/>
  <c r="AV76" i="26"/>
  <c r="AZ75" i="26"/>
  <c r="AY75" i="26"/>
  <c r="AQ75" i="26"/>
  <c r="AX75" i="26"/>
  <c r="AS75" i="26"/>
  <c r="AT75" i="26"/>
  <c r="AU75" i="26"/>
  <c r="AW75" i="26"/>
  <c r="AV75" i="26"/>
  <c r="AZ74" i="26"/>
  <c r="AY74" i="26"/>
  <c r="AQ74" i="26"/>
  <c r="AX74" i="26"/>
  <c r="AS74" i="26"/>
  <c r="AT74" i="26"/>
  <c r="AU74" i="26"/>
  <c r="AW74" i="26"/>
  <c r="AV74" i="26"/>
  <c r="AZ73" i="26"/>
  <c r="AY73" i="26"/>
  <c r="AQ73" i="26"/>
  <c r="AX73" i="26"/>
  <c r="AS73" i="26"/>
  <c r="AT73" i="26"/>
  <c r="AU73" i="26"/>
  <c r="AW73" i="26"/>
  <c r="AV73" i="26"/>
  <c r="AZ72" i="26"/>
  <c r="AY72" i="26"/>
  <c r="AQ72" i="26"/>
  <c r="AX72" i="26"/>
  <c r="AS72" i="26"/>
  <c r="AT72" i="26"/>
  <c r="AU72" i="26"/>
  <c r="AW72" i="26"/>
  <c r="AV72" i="26"/>
  <c r="AZ71" i="26"/>
  <c r="AY71" i="26"/>
  <c r="AQ71" i="26"/>
  <c r="AX71" i="26"/>
  <c r="AS71" i="26"/>
  <c r="AT71" i="26"/>
  <c r="AU71" i="26"/>
  <c r="AW71" i="26"/>
  <c r="AV71" i="26"/>
  <c r="AZ70" i="26"/>
  <c r="AQ70" i="26"/>
  <c r="AS70" i="26"/>
  <c r="AT70" i="26"/>
  <c r="AU70" i="26"/>
  <c r="AV70" i="26"/>
  <c r="AW70" i="26"/>
  <c r="AX70" i="26"/>
  <c r="AY70" i="26"/>
  <c r="AZ67" i="26"/>
  <c r="AY67" i="26"/>
  <c r="AQ67" i="26"/>
  <c r="AX67" i="26"/>
  <c r="AS67" i="26"/>
  <c r="AT67" i="26"/>
  <c r="AU67" i="26"/>
  <c r="AW67" i="26"/>
  <c r="AV67" i="26"/>
  <c r="AZ66" i="26"/>
  <c r="AY66" i="26"/>
  <c r="AQ66" i="26"/>
  <c r="AX66" i="26"/>
  <c r="AS66" i="26"/>
  <c r="AT66" i="26"/>
  <c r="AU66" i="26"/>
  <c r="AW66" i="26"/>
  <c r="AV66" i="26"/>
  <c r="AZ65" i="26"/>
  <c r="AY65" i="26"/>
  <c r="AQ65" i="26"/>
  <c r="AX65" i="26"/>
  <c r="AS65" i="26"/>
  <c r="AT65" i="26"/>
  <c r="AU65" i="26"/>
  <c r="AW65" i="26"/>
  <c r="AV65" i="26"/>
  <c r="AZ64" i="26"/>
  <c r="AY64" i="26"/>
  <c r="AQ64" i="26"/>
  <c r="AX64" i="26"/>
  <c r="AS64" i="26"/>
  <c r="AT64" i="26"/>
  <c r="AU64" i="26"/>
  <c r="AW64" i="26"/>
  <c r="AV64" i="26"/>
  <c r="AZ63" i="26"/>
  <c r="AY63" i="26"/>
  <c r="AQ63" i="26"/>
  <c r="AX63" i="26"/>
  <c r="AS63" i="26"/>
  <c r="AT63" i="26"/>
  <c r="AU63" i="26"/>
  <c r="AW63" i="26"/>
  <c r="AV63" i="26"/>
  <c r="AZ62" i="26"/>
  <c r="AY62" i="26"/>
  <c r="AQ62" i="26"/>
  <c r="AX62" i="26"/>
  <c r="AS62" i="26"/>
  <c r="AT62" i="26"/>
  <c r="AU62" i="26"/>
  <c r="AW62" i="26"/>
  <c r="AV62" i="26"/>
  <c r="AZ61" i="26"/>
  <c r="AY61" i="26"/>
  <c r="AQ61" i="26"/>
  <c r="AX61" i="26"/>
  <c r="AS61" i="26"/>
  <c r="AT61" i="26"/>
  <c r="AU61" i="26"/>
  <c r="AW61" i="26"/>
  <c r="AV61" i="26"/>
  <c r="AZ60" i="26"/>
  <c r="AY60" i="26"/>
  <c r="AQ60" i="26"/>
  <c r="AX60" i="26"/>
  <c r="AS60" i="26"/>
  <c r="AT60" i="26"/>
  <c r="AU60" i="26"/>
  <c r="AW60" i="26"/>
  <c r="AV60" i="26"/>
  <c r="AZ59" i="26"/>
  <c r="AQ59" i="26"/>
  <c r="AS59" i="26"/>
  <c r="AT59" i="26"/>
  <c r="AU59" i="26"/>
  <c r="AV59" i="26"/>
  <c r="AW59" i="26"/>
  <c r="AX59" i="26"/>
  <c r="AY59" i="26"/>
  <c r="AZ56" i="26"/>
  <c r="AY56" i="26"/>
  <c r="AQ56" i="26"/>
  <c r="AX56" i="26"/>
  <c r="AS56" i="26"/>
  <c r="AT56" i="26"/>
  <c r="AU56" i="26"/>
  <c r="AW56" i="26"/>
  <c r="AV56" i="26"/>
  <c r="AZ55" i="26"/>
  <c r="AY55" i="26"/>
  <c r="AQ55" i="26"/>
  <c r="AX55" i="26"/>
  <c r="AS55" i="26"/>
  <c r="AT55" i="26"/>
  <c r="AU55" i="26"/>
  <c r="AW55" i="26"/>
  <c r="AV55" i="26"/>
  <c r="AZ54" i="26"/>
  <c r="AY54" i="26"/>
  <c r="AQ54" i="26"/>
  <c r="AX54" i="26"/>
  <c r="AS54" i="26"/>
  <c r="AT54" i="26"/>
  <c r="AU54" i="26"/>
  <c r="AW54" i="26"/>
  <c r="AV54" i="26"/>
  <c r="AZ53" i="26"/>
  <c r="AY53" i="26"/>
  <c r="AQ53" i="26"/>
  <c r="AX53" i="26"/>
  <c r="AS53" i="26"/>
  <c r="AT53" i="26"/>
  <c r="AU53" i="26"/>
  <c r="AW53" i="26"/>
  <c r="AV53" i="26"/>
  <c r="AQ37" i="26"/>
  <c r="AS37" i="26"/>
  <c r="AT37" i="26"/>
  <c r="AU37" i="26"/>
  <c r="I45" i="26"/>
  <c r="AQ48" i="26"/>
  <c r="AS48" i="26"/>
  <c r="AT48" i="26"/>
  <c r="AU48" i="26"/>
  <c r="N45" i="26"/>
  <c r="S45" i="26"/>
  <c r="X45" i="26"/>
  <c r="AC45" i="26"/>
  <c r="AH45" i="26"/>
  <c r="AV37" i="26"/>
  <c r="AW37" i="26"/>
  <c r="AX37" i="26"/>
  <c r="AY37" i="26"/>
  <c r="AZ37" i="26"/>
  <c r="I51" i="26"/>
  <c r="AV48" i="26"/>
  <c r="AW48" i="26"/>
  <c r="AX48" i="26"/>
  <c r="AY48" i="26"/>
  <c r="AZ48" i="26"/>
  <c r="N51" i="26"/>
  <c r="S51" i="26"/>
  <c r="X51" i="26"/>
  <c r="AC51" i="26"/>
  <c r="AH51" i="26"/>
  <c r="AH53" i="26"/>
  <c r="AC53" i="26"/>
  <c r="X53" i="26"/>
  <c r="S53" i="26"/>
  <c r="N53" i="26"/>
  <c r="I53" i="26"/>
  <c r="AZ52" i="26"/>
  <c r="AY52" i="26"/>
  <c r="AQ52" i="26"/>
  <c r="AX52" i="26"/>
  <c r="AS52" i="26"/>
  <c r="AT52" i="26"/>
  <c r="AU52" i="26"/>
  <c r="AW52" i="26"/>
  <c r="AV52" i="26"/>
  <c r="AZ51" i="26"/>
  <c r="AY51" i="26"/>
  <c r="AQ51" i="26"/>
  <c r="AX51" i="26"/>
  <c r="AS51" i="26"/>
  <c r="AT51" i="26"/>
  <c r="AU51" i="26"/>
  <c r="AW51" i="26"/>
  <c r="AV51" i="26"/>
  <c r="AZ50" i="26"/>
  <c r="AY50" i="26"/>
  <c r="AQ50" i="26"/>
  <c r="AX50" i="26"/>
  <c r="AS50" i="26"/>
  <c r="AT50" i="26"/>
  <c r="AU50" i="26"/>
  <c r="AW50" i="26"/>
  <c r="AV50" i="26"/>
  <c r="I50" i="26"/>
  <c r="N50" i="26"/>
  <c r="S50" i="26"/>
  <c r="X50" i="26"/>
  <c r="AC50" i="26"/>
  <c r="AH50" i="26"/>
  <c r="AZ49" i="26"/>
  <c r="AY49" i="26"/>
  <c r="AQ49" i="26"/>
  <c r="AX49" i="26"/>
  <c r="AS49" i="26"/>
  <c r="AT49" i="26"/>
  <c r="AU49" i="26"/>
  <c r="AW49" i="26"/>
  <c r="AV49" i="26"/>
  <c r="I49" i="26"/>
  <c r="N49" i="26"/>
  <c r="S49" i="26"/>
  <c r="X49" i="26"/>
  <c r="AC49" i="26"/>
  <c r="AH49" i="26"/>
  <c r="I48" i="26"/>
  <c r="N48" i="26"/>
  <c r="S48" i="26"/>
  <c r="X48" i="26"/>
  <c r="AC48" i="26"/>
  <c r="AH48" i="26"/>
  <c r="AZ45" i="26"/>
  <c r="AY45" i="26"/>
  <c r="AQ45" i="26"/>
  <c r="AX45" i="26"/>
  <c r="AS45" i="26"/>
  <c r="AT45" i="26"/>
  <c r="AU45" i="26"/>
  <c r="AW45" i="26"/>
  <c r="AV45" i="26"/>
  <c r="AZ44" i="26"/>
  <c r="AY44" i="26"/>
  <c r="AQ44" i="26"/>
  <c r="AX44" i="26"/>
  <c r="AS44" i="26"/>
  <c r="AT44" i="26"/>
  <c r="AU44" i="26"/>
  <c r="AW44" i="26"/>
  <c r="AV44" i="26"/>
  <c r="I44" i="26"/>
  <c r="N44" i="26"/>
  <c r="S44" i="26"/>
  <c r="X44" i="26"/>
  <c r="AC44" i="26"/>
  <c r="AH44" i="26"/>
  <c r="AZ43" i="26"/>
  <c r="AY43" i="26"/>
  <c r="AQ43" i="26"/>
  <c r="AX43" i="26"/>
  <c r="AS43" i="26"/>
  <c r="AT43" i="26"/>
  <c r="AU43" i="26"/>
  <c r="AW43" i="26"/>
  <c r="AV43" i="26"/>
  <c r="I43" i="26"/>
  <c r="N43" i="26"/>
  <c r="S43" i="26"/>
  <c r="X43" i="26"/>
  <c r="AC43" i="26"/>
  <c r="AH43" i="26"/>
  <c r="AZ42" i="26"/>
  <c r="AY42" i="26"/>
  <c r="AQ42" i="26"/>
  <c r="AX42" i="26"/>
  <c r="AS42" i="26"/>
  <c r="AT42" i="26"/>
  <c r="AU42" i="26"/>
  <c r="AW42" i="26"/>
  <c r="AV42" i="26"/>
  <c r="AZ41" i="26"/>
  <c r="AY41" i="26"/>
  <c r="AQ41" i="26"/>
  <c r="AX41" i="26"/>
  <c r="AS41" i="26"/>
  <c r="AT41" i="26"/>
  <c r="AU41" i="26"/>
  <c r="AW41" i="26"/>
  <c r="AV41" i="26"/>
  <c r="AZ40" i="26"/>
  <c r="AY40" i="26"/>
  <c r="AQ40" i="26"/>
  <c r="AX40" i="26"/>
  <c r="AS40" i="26"/>
  <c r="AT40" i="26"/>
  <c r="AU40" i="26"/>
  <c r="AW40" i="26"/>
  <c r="AV40" i="26"/>
  <c r="AH40" i="26"/>
  <c r="AZ39" i="26"/>
  <c r="AY39" i="26"/>
  <c r="AQ39" i="26"/>
  <c r="AX39" i="26"/>
  <c r="AS39" i="26"/>
  <c r="AT39" i="26"/>
  <c r="AU39" i="26"/>
  <c r="AW39" i="26"/>
  <c r="AV39" i="26"/>
  <c r="AZ38" i="26"/>
  <c r="AY38" i="26"/>
  <c r="AQ38" i="26"/>
  <c r="AX38" i="26"/>
  <c r="AS38" i="26"/>
  <c r="AT38" i="26"/>
  <c r="AU38" i="26"/>
  <c r="AW38" i="26"/>
  <c r="AV38" i="26"/>
  <c r="A35" i="26"/>
  <c r="A19" i="26"/>
  <c r="AW14" i="26"/>
  <c r="AV14" i="26"/>
  <c r="AP14" i="26"/>
  <c r="AW13" i="26"/>
  <c r="AV13" i="26"/>
  <c r="AP13" i="26"/>
  <c r="AW12" i="26"/>
  <c r="AV12" i="26"/>
  <c r="AP12" i="26"/>
  <c r="AV11" i="26"/>
  <c r="AQ11" i="26"/>
  <c r="AP11" i="26"/>
  <c r="AQ10" i="26"/>
  <c r="AP10" i="26"/>
  <c r="AQ9" i="26"/>
  <c r="AP9" i="26"/>
  <c r="AX8" i="26"/>
  <c r="BA8" i="26"/>
  <c r="AZ8" i="26"/>
  <c r="AY8" i="26"/>
  <c r="AV8" i="26"/>
  <c r="AQ8" i="26"/>
  <c r="AP8" i="26"/>
  <c r="AX7" i="26"/>
  <c r="BA7" i="26"/>
  <c r="AZ7" i="26"/>
  <c r="AY7" i="26"/>
  <c r="AV7" i="26"/>
  <c r="AQ7" i="26"/>
  <c r="AP7" i="26"/>
  <c r="AX6" i="26"/>
  <c r="BA6" i="26"/>
  <c r="AZ6" i="26"/>
  <c r="AY6" i="26"/>
  <c r="AV6" i="26"/>
  <c r="AQ6" i="26"/>
  <c r="AP6" i="26"/>
  <c r="AX5" i="26"/>
  <c r="BA5" i="26"/>
  <c r="AZ5" i="26"/>
  <c r="AY5" i="26"/>
  <c r="AV5" i="26"/>
  <c r="AQ5" i="26"/>
  <c r="AP5" i="26"/>
  <c r="AZ89" i="25"/>
  <c r="AY89" i="25"/>
  <c r="AQ89" i="25"/>
  <c r="AX32" i="25"/>
  <c r="AV4" i="25"/>
  <c r="AQ32" i="25"/>
  <c r="AP4" i="25"/>
  <c r="AW32" i="25"/>
  <c r="AX89" i="25"/>
  <c r="AR32" i="25"/>
  <c r="AS32" i="25"/>
  <c r="AQ46" i="25"/>
  <c r="AQ57" i="25"/>
  <c r="AQ68" i="25"/>
  <c r="AQ79" i="25"/>
  <c r="AS89" i="25"/>
  <c r="AT32" i="25"/>
  <c r="AT89" i="25"/>
  <c r="AU89" i="25"/>
  <c r="AV32" i="25"/>
  <c r="AW89" i="25"/>
  <c r="AU32" i="25"/>
  <c r="AV89" i="25"/>
  <c r="AR45" i="25"/>
  <c r="AR56" i="25"/>
  <c r="AR67" i="25"/>
  <c r="AR78" i="25"/>
  <c r="AR89" i="25"/>
  <c r="AP45" i="25"/>
  <c r="AP56" i="25"/>
  <c r="AP67" i="25"/>
  <c r="AP78" i="25"/>
  <c r="AP89" i="25"/>
  <c r="AZ88" i="25"/>
  <c r="AY88" i="25"/>
  <c r="AQ88" i="25"/>
  <c r="AX31" i="25"/>
  <c r="AQ31" i="25"/>
  <c r="AW31" i="25"/>
  <c r="AX88" i="25"/>
  <c r="AR31" i="25"/>
  <c r="AS31" i="25"/>
  <c r="AS88" i="25"/>
  <c r="AT31" i="25"/>
  <c r="AT88" i="25"/>
  <c r="AU88" i="25"/>
  <c r="AV31" i="25"/>
  <c r="AW88" i="25"/>
  <c r="AU31" i="25"/>
  <c r="AV88" i="25"/>
  <c r="AR44" i="25"/>
  <c r="AR55" i="25"/>
  <c r="AR66" i="25"/>
  <c r="AR77" i="25"/>
  <c r="AR88" i="25"/>
  <c r="AP44" i="25"/>
  <c r="AP55" i="25"/>
  <c r="AP66" i="25"/>
  <c r="AP77" i="25"/>
  <c r="AP88" i="25"/>
  <c r="AZ87" i="25"/>
  <c r="AY87" i="25"/>
  <c r="AQ87" i="25"/>
  <c r="AX30" i="25"/>
  <c r="AQ30" i="25"/>
  <c r="AW30" i="25"/>
  <c r="AX87" i="25"/>
  <c r="AR30" i="25"/>
  <c r="AS30" i="25"/>
  <c r="AS87" i="25"/>
  <c r="AT30" i="25"/>
  <c r="AT87" i="25"/>
  <c r="AU87" i="25"/>
  <c r="AV30" i="25"/>
  <c r="AW87" i="25"/>
  <c r="AU30" i="25"/>
  <c r="AV87" i="25"/>
  <c r="AR43" i="25"/>
  <c r="AR54" i="25"/>
  <c r="AR65" i="25"/>
  <c r="AR76" i="25"/>
  <c r="AR87" i="25"/>
  <c r="AP43" i="25"/>
  <c r="AP54" i="25"/>
  <c r="AP65" i="25"/>
  <c r="AP76" i="25"/>
  <c r="AP87" i="25"/>
  <c r="AZ86" i="25"/>
  <c r="AY86" i="25"/>
  <c r="AQ86" i="25"/>
  <c r="AX29" i="25"/>
  <c r="AQ29" i="25"/>
  <c r="AW29" i="25"/>
  <c r="AX86" i="25"/>
  <c r="AR29" i="25"/>
  <c r="AS29" i="25"/>
  <c r="AS86" i="25"/>
  <c r="AT29" i="25"/>
  <c r="AT86" i="25"/>
  <c r="AU86" i="25"/>
  <c r="AV29" i="25"/>
  <c r="AW86" i="25"/>
  <c r="AU29" i="25"/>
  <c r="AV86" i="25"/>
  <c r="AR42" i="25"/>
  <c r="AR53" i="25"/>
  <c r="AR64" i="25"/>
  <c r="AR75" i="25"/>
  <c r="AR86" i="25"/>
  <c r="AP42" i="25"/>
  <c r="AP53" i="25"/>
  <c r="AP64" i="25"/>
  <c r="AP75" i="25"/>
  <c r="AP86" i="25"/>
  <c r="AZ85" i="25"/>
  <c r="AY85" i="25"/>
  <c r="AQ85" i="25"/>
  <c r="AX28" i="25"/>
  <c r="AQ28" i="25"/>
  <c r="AW28" i="25"/>
  <c r="AX85" i="25"/>
  <c r="AR28" i="25"/>
  <c r="AS28" i="25"/>
  <c r="AS85" i="25"/>
  <c r="AT28" i="25"/>
  <c r="AT85" i="25"/>
  <c r="AU85" i="25"/>
  <c r="AV28" i="25"/>
  <c r="AW85" i="25"/>
  <c r="AU28" i="25"/>
  <c r="AV85" i="25"/>
  <c r="AR41" i="25"/>
  <c r="AR52" i="25"/>
  <c r="AR63" i="25"/>
  <c r="AR74" i="25"/>
  <c r="AR85" i="25"/>
  <c r="AP41" i="25"/>
  <c r="AP52" i="25"/>
  <c r="AP63" i="25"/>
  <c r="AP74" i="25"/>
  <c r="AP85" i="25"/>
  <c r="AZ84" i="25"/>
  <c r="AY84" i="25"/>
  <c r="AQ84" i="25"/>
  <c r="AX27" i="25"/>
  <c r="AQ27" i="25"/>
  <c r="AW27" i="25"/>
  <c r="AX84" i="25"/>
  <c r="AR27" i="25"/>
  <c r="AS27" i="25"/>
  <c r="AS84" i="25"/>
  <c r="AT27" i="25"/>
  <c r="AT84" i="25"/>
  <c r="AU84" i="25"/>
  <c r="AV27" i="25"/>
  <c r="AW84" i="25"/>
  <c r="AU27" i="25"/>
  <c r="AV84" i="25"/>
  <c r="AR40" i="25"/>
  <c r="AR51" i="25"/>
  <c r="AR62" i="25"/>
  <c r="AR73" i="25"/>
  <c r="AR84" i="25"/>
  <c r="AP40" i="25"/>
  <c r="AP51" i="25"/>
  <c r="AP62" i="25"/>
  <c r="AP73" i="25"/>
  <c r="AP84" i="25"/>
  <c r="AZ83" i="25"/>
  <c r="AY83" i="25"/>
  <c r="AQ83" i="25"/>
  <c r="AX26" i="25"/>
  <c r="AQ26" i="25"/>
  <c r="AW26" i="25"/>
  <c r="AX83" i="25"/>
  <c r="AR26" i="25"/>
  <c r="AS26" i="25"/>
  <c r="AS83" i="25"/>
  <c r="AT26" i="25"/>
  <c r="AT83" i="25"/>
  <c r="AU83" i="25"/>
  <c r="AV26" i="25"/>
  <c r="AW83" i="25"/>
  <c r="AU26" i="25"/>
  <c r="AV83" i="25"/>
  <c r="AR39" i="25"/>
  <c r="AR50" i="25"/>
  <c r="AR61" i="25"/>
  <c r="AR72" i="25"/>
  <c r="AR83" i="25"/>
  <c r="AP39" i="25"/>
  <c r="AP50" i="25"/>
  <c r="AP61" i="25"/>
  <c r="AP72" i="25"/>
  <c r="AP83" i="25"/>
  <c r="AZ82" i="25"/>
  <c r="AY82" i="25"/>
  <c r="AQ82" i="25"/>
  <c r="AX25" i="25"/>
  <c r="AQ25" i="25"/>
  <c r="AW25" i="25"/>
  <c r="AX82" i="25"/>
  <c r="AR25" i="25"/>
  <c r="AS25" i="25"/>
  <c r="AS82" i="25"/>
  <c r="AT25" i="25"/>
  <c r="AT82" i="25"/>
  <c r="AU82" i="25"/>
  <c r="AV25" i="25"/>
  <c r="AW82" i="25"/>
  <c r="AU25" i="25"/>
  <c r="AV82" i="25"/>
  <c r="AR38" i="25"/>
  <c r="AR49" i="25"/>
  <c r="AR60" i="25"/>
  <c r="AR71" i="25"/>
  <c r="AR82" i="25"/>
  <c r="AP38" i="25"/>
  <c r="AP49" i="25"/>
  <c r="AP60" i="25"/>
  <c r="AP71" i="25"/>
  <c r="AP82" i="25"/>
  <c r="AQ22" i="25"/>
  <c r="AZ81" i="25"/>
  <c r="AQ81" i="25"/>
  <c r="AR24" i="25"/>
  <c r="AS24" i="25"/>
  <c r="AS81" i="25"/>
  <c r="AQ24" i="25"/>
  <c r="AT24" i="25"/>
  <c r="AT81" i="25"/>
  <c r="AU81" i="25"/>
  <c r="AU24" i="25"/>
  <c r="AV81" i="25"/>
  <c r="AV24" i="25"/>
  <c r="AW81" i="25"/>
  <c r="AX24" i="25"/>
  <c r="AW24" i="25"/>
  <c r="AX81" i="25"/>
  <c r="AY81" i="25"/>
  <c r="AR37" i="25"/>
  <c r="AR48" i="25"/>
  <c r="AR59" i="25"/>
  <c r="AR70" i="25"/>
  <c r="AR81" i="25"/>
  <c r="AP24" i="25"/>
  <c r="AP37" i="25"/>
  <c r="AP48" i="25"/>
  <c r="AP59" i="25"/>
  <c r="AP70" i="25"/>
  <c r="AP81" i="25"/>
  <c r="AS35" i="25"/>
  <c r="AU35" i="25"/>
  <c r="AU46" i="25"/>
  <c r="AU57" i="25"/>
  <c r="AU68" i="25"/>
  <c r="AU79" i="25"/>
  <c r="AS46" i="25"/>
  <c r="AS57" i="25"/>
  <c r="AS68" i="25"/>
  <c r="AS79" i="25"/>
  <c r="AZ78" i="25"/>
  <c r="AY78" i="25"/>
  <c r="AQ78" i="25"/>
  <c r="AX78" i="25"/>
  <c r="AS78" i="25"/>
  <c r="AT78" i="25"/>
  <c r="AU78" i="25"/>
  <c r="AW78" i="25"/>
  <c r="AV78" i="25"/>
  <c r="AZ77" i="25"/>
  <c r="AY77" i="25"/>
  <c r="AQ77" i="25"/>
  <c r="AX77" i="25"/>
  <c r="AS77" i="25"/>
  <c r="AT77" i="25"/>
  <c r="AU77" i="25"/>
  <c r="AW77" i="25"/>
  <c r="AV77" i="25"/>
  <c r="AZ76" i="25"/>
  <c r="AY76" i="25"/>
  <c r="AQ76" i="25"/>
  <c r="AX76" i="25"/>
  <c r="AS76" i="25"/>
  <c r="AT76" i="25"/>
  <c r="AU76" i="25"/>
  <c r="AW76" i="25"/>
  <c r="AV76" i="25"/>
  <c r="AZ75" i="25"/>
  <c r="AY75" i="25"/>
  <c r="AQ75" i="25"/>
  <c r="AX75" i="25"/>
  <c r="AS75" i="25"/>
  <c r="AT75" i="25"/>
  <c r="AU75" i="25"/>
  <c r="AW75" i="25"/>
  <c r="AV75" i="25"/>
  <c r="AZ74" i="25"/>
  <c r="AY74" i="25"/>
  <c r="AQ74" i="25"/>
  <c r="AX74" i="25"/>
  <c r="AS74" i="25"/>
  <c r="AT74" i="25"/>
  <c r="AU74" i="25"/>
  <c r="AW74" i="25"/>
  <c r="AV74" i="25"/>
  <c r="AZ73" i="25"/>
  <c r="AY73" i="25"/>
  <c r="AQ73" i="25"/>
  <c r="AX73" i="25"/>
  <c r="AS73" i="25"/>
  <c r="AT73" i="25"/>
  <c r="AU73" i="25"/>
  <c r="AW73" i="25"/>
  <c r="AV73" i="25"/>
  <c r="AZ72" i="25"/>
  <c r="AY72" i="25"/>
  <c r="AQ72" i="25"/>
  <c r="AX72" i="25"/>
  <c r="AS72" i="25"/>
  <c r="AT72" i="25"/>
  <c r="AU72" i="25"/>
  <c r="AW72" i="25"/>
  <c r="AV72" i="25"/>
  <c r="AZ71" i="25"/>
  <c r="AY71" i="25"/>
  <c r="AQ71" i="25"/>
  <c r="AX71" i="25"/>
  <c r="AS71" i="25"/>
  <c r="AT71" i="25"/>
  <c r="AU71" i="25"/>
  <c r="AW71" i="25"/>
  <c r="AV71" i="25"/>
  <c r="AZ70" i="25"/>
  <c r="AQ70" i="25"/>
  <c r="AS70" i="25"/>
  <c r="AT70" i="25"/>
  <c r="AU70" i="25"/>
  <c r="AV70" i="25"/>
  <c r="AW70" i="25"/>
  <c r="AX70" i="25"/>
  <c r="AY70" i="25"/>
  <c r="AZ67" i="25"/>
  <c r="AY67" i="25"/>
  <c r="AQ67" i="25"/>
  <c r="AX67" i="25"/>
  <c r="AS67" i="25"/>
  <c r="AT67" i="25"/>
  <c r="AU67" i="25"/>
  <c r="AW67" i="25"/>
  <c r="AV67" i="25"/>
  <c r="AZ66" i="25"/>
  <c r="AY66" i="25"/>
  <c r="AQ66" i="25"/>
  <c r="AX66" i="25"/>
  <c r="AS66" i="25"/>
  <c r="AT66" i="25"/>
  <c r="AU66" i="25"/>
  <c r="AW66" i="25"/>
  <c r="AV66" i="25"/>
  <c r="AZ65" i="25"/>
  <c r="AY65" i="25"/>
  <c r="AQ65" i="25"/>
  <c r="AX65" i="25"/>
  <c r="AS65" i="25"/>
  <c r="AT65" i="25"/>
  <c r="AU65" i="25"/>
  <c r="AW65" i="25"/>
  <c r="AV65" i="25"/>
  <c r="AZ64" i="25"/>
  <c r="AY64" i="25"/>
  <c r="AQ64" i="25"/>
  <c r="AX64" i="25"/>
  <c r="AS64" i="25"/>
  <c r="AT64" i="25"/>
  <c r="AU64" i="25"/>
  <c r="AW64" i="25"/>
  <c r="AV64" i="25"/>
  <c r="AZ63" i="25"/>
  <c r="AY63" i="25"/>
  <c r="AQ63" i="25"/>
  <c r="AX63" i="25"/>
  <c r="AS63" i="25"/>
  <c r="AT63" i="25"/>
  <c r="AU63" i="25"/>
  <c r="AW63" i="25"/>
  <c r="AV63" i="25"/>
  <c r="AZ62" i="25"/>
  <c r="AY62" i="25"/>
  <c r="AQ62" i="25"/>
  <c r="AX62" i="25"/>
  <c r="AS62" i="25"/>
  <c r="AT62" i="25"/>
  <c r="AU62" i="25"/>
  <c r="AW62" i="25"/>
  <c r="AV62" i="25"/>
  <c r="AZ61" i="25"/>
  <c r="AY61" i="25"/>
  <c r="AQ61" i="25"/>
  <c r="AX61" i="25"/>
  <c r="AS61" i="25"/>
  <c r="AT61" i="25"/>
  <c r="AU61" i="25"/>
  <c r="AW61" i="25"/>
  <c r="AV61" i="25"/>
  <c r="AZ60" i="25"/>
  <c r="AY60" i="25"/>
  <c r="AQ60" i="25"/>
  <c r="AX60" i="25"/>
  <c r="AS60" i="25"/>
  <c r="AT60" i="25"/>
  <c r="AU60" i="25"/>
  <c r="AW60" i="25"/>
  <c r="AV60" i="25"/>
  <c r="AZ59" i="25"/>
  <c r="AQ59" i="25"/>
  <c r="AS59" i="25"/>
  <c r="AT59" i="25"/>
  <c r="AU59" i="25"/>
  <c r="AV59" i="25"/>
  <c r="AW59" i="25"/>
  <c r="AX59" i="25"/>
  <c r="AY59" i="25"/>
  <c r="AZ56" i="25"/>
  <c r="AY56" i="25"/>
  <c r="AQ56" i="25"/>
  <c r="AX56" i="25"/>
  <c r="AS56" i="25"/>
  <c r="AT56" i="25"/>
  <c r="AU56" i="25"/>
  <c r="AW56" i="25"/>
  <c r="AV56" i="25"/>
  <c r="AZ55" i="25"/>
  <c r="AY55" i="25"/>
  <c r="AQ55" i="25"/>
  <c r="AX55" i="25"/>
  <c r="AS55" i="25"/>
  <c r="AT55" i="25"/>
  <c r="AU55" i="25"/>
  <c r="AW55" i="25"/>
  <c r="AV55" i="25"/>
  <c r="AZ54" i="25"/>
  <c r="AY54" i="25"/>
  <c r="AQ54" i="25"/>
  <c r="AX54" i="25"/>
  <c r="AS54" i="25"/>
  <c r="AT54" i="25"/>
  <c r="AU54" i="25"/>
  <c r="AW54" i="25"/>
  <c r="AV54" i="25"/>
  <c r="AZ53" i="25"/>
  <c r="AY53" i="25"/>
  <c r="AQ53" i="25"/>
  <c r="AX53" i="25"/>
  <c r="AS53" i="25"/>
  <c r="AT53" i="25"/>
  <c r="AU53" i="25"/>
  <c r="AW53" i="25"/>
  <c r="AV53" i="25"/>
  <c r="AQ37" i="25"/>
  <c r="AS37" i="25"/>
  <c r="AT37" i="25"/>
  <c r="AU37" i="25"/>
  <c r="I45" i="25"/>
  <c r="AQ48" i="25"/>
  <c r="AS48" i="25"/>
  <c r="AT48" i="25"/>
  <c r="AU48" i="25"/>
  <c r="N45" i="25"/>
  <c r="S45" i="25"/>
  <c r="X45" i="25"/>
  <c r="AC45" i="25"/>
  <c r="AH45" i="25"/>
  <c r="AV37" i="25"/>
  <c r="AW37" i="25"/>
  <c r="AX37" i="25"/>
  <c r="AY37" i="25"/>
  <c r="AZ37" i="25"/>
  <c r="I51" i="25"/>
  <c r="AV48" i="25"/>
  <c r="AW48" i="25"/>
  <c r="AX48" i="25"/>
  <c r="AY48" i="25"/>
  <c r="AZ48" i="25"/>
  <c r="N51" i="25"/>
  <c r="S51" i="25"/>
  <c r="X51" i="25"/>
  <c r="AC51" i="25"/>
  <c r="AH51" i="25"/>
  <c r="AH53" i="25"/>
  <c r="AC53" i="25"/>
  <c r="X53" i="25"/>
  <c r="S53" i="25"/>
  <c r="N53" i="25"/>
  <c r="I53" i="25"/>
  <c r="AZ52" i="25"/>
  <c r="AY52" i="25"/>
  <c r="AQ52" i="25"/>
  <c r="AX52" i="25"/>
  <c r="AS52" i="25"/>
  <c r="AT52" i="25"/>
  <c r="AU52" i="25"/>
  <c r="AW52" i="25"/>
  <c r="AV52" i="25"/>
  <c r="AZ51" i="25"/>
  <c r="AY51" i="25"/>
  <c r="AQ51" i="25"/>
  <c r="AX51" i="25"/>
  <c r="AS51" i="25"/>
  <c r="AT51" i="25"/>
  <c r="AU51" i="25"/>
  <c r="AW51" i="25"/>
  <c r="AV51" i="25"/>
  <c r="AZ50" i="25"/>
  <c r="AY50" i="25"/>
  <c r="AQ50" i="25"/>
  <c r="AX50" i="25"/>
  <c r="AS50" i="25"/>
  <c r="AT50" i="25"/>
  <c r="AU50" i="25"/>
  <c r="AW50" i="25"/>
  <c r="AV50" i="25"/>
  <c r="I50" i="25"/>
  <c r="N50" i="25"/>
  <c r="S50" i="25"/>
  <c r="X50" i="25"/>
  <c r="AC50" i="25"/>
  <c r="AH50" i="25"/>
  <c r="AZ49" i="25"/>
  <c r="AY49" i="25"/>
  <c r="AQ49" i="25"/>
  <c r="AX49" i="25"/>
  <c r="AS49" i="25"/>
  <c r="AT49" i="25"/>
  <c r="AU49" i="25"/>
  <c r="AW49" i="25"/>
  <c r="AV49" i="25"/>
  <c r="I49" i="25"/>
  <c r="N49" i="25"/>
  <c r="S49" i="25"/>
  <c r="X49" i="25"/>
  <c r="AC49" i="25"/>
  <c r="AH49" i="25"/>
  <c r="I48" i="25"/>
  <c r="N48" i="25"/>
  <c r="S48" i="25"/>
  <c r="X48" i="25"/>
  <c r="AC48" i="25"/>
  <c r="AH48" i="25"/>
  <c r="AZ45" i="25"/>
  <c r="AY45" i="25"/>
  <c r="AQ45" i="25"/>
  <c r="AX45" i="25"/>
  <c r="AS45" i="25"/>
  <c r="AT45" i="25"/>
  <c r="AU45" i="25"/>
  <c r="AW45" i="25"/>
  <c r="AV45" i="25"/>
  <c r="AZ44" i="25"/>
  <c r="AY44" i="25"/>
  <c r="AQ44" i="25"/>
  <c r="AX44" i="25"/>
  <c r="AS44" i="25"/>
  <c r="AT44" i="25"/>
  <c r="AU44" i="25"/>
  <c r="AW44" i="25"/>
  <c r="AV44" i="25"/>
  <c r="I44" i="25"/>
  <c r="N44" i="25"/>
  <c r="S44" i="25"/>
  <c r="X44" i="25"/>
  <c r="AC44" i="25"/>
  <c r="AH44" i="25"/>
  <c r="AZ43" i="25"/>
  <c r="AY43" i="25"/>
  <c r="AQ43" i="25"/>
  <c r="AX43" i="25"/>
  <c r="AS43" i="25"/>
  <c r="AT43" i="25"/>
  <c r="AU43" i="25"/>
  <c r="AW43" i="25"/>
  <c r="AV43" i="25"/>
  <c r="I43" i="25"/>
  <c r="N43" i="25"/>
  <c r="S43" i="25"/>
  <c r="X43" i="25"/>
  <c r="AC43" i="25"/>
  <c r="AH43" i="25"/>
  <c r="AZ42" i="25"/>
  <c r="AY42" i="25"/>
  <c r="AQ42" i="25"/>
  <c r="AX42" i="25"/>
  <c r="AS42" i="25"/>
  <c r="AT42" i="25"/>
  <c r="AU42" i="25"/>
  <c r="AW42" i="25"/>
  <c r="AV42" i="25"/>
  <c r="AZ41" i="25"/>
  <c r="AY41" i="25"/>
  <c r="AQ41" i="25"/>
  <c r="AX41" i="25"/>
  <c r="AS41" i="25"/>
  <c r="AT41" i="25"/>
  <c r="AU41" i="25"/>
  <c r="AW41" i="25"/>
  <c r="AV41" i="25"/>
  <c r="AZ40" i="25"/>
  <c r="AY40" i="25"/>
  <c r="AQ40" i="25"/>
  <c r="AX40" i="25"/>
  <c r="AS40" i="25"/>
  <c r="AT40" i="25"/>
  <c r="AU40" i="25"/>
  <c r="AW40" i="25"/>
  <c r="AV40" i="25"/>
  <c r="AH40" i="25"/>
  <c r="AZ39" i="25"/>
  <c r="AY39" i="25"/>
  <c r="AQ39" i="25"/>
  <c r="AX39" i="25"/>
  <c r="AS39" i="25"/>
  <c r="AT39" i="25"/>
  <c r="AU39" i="25"/>
  <c r="AW39" i="25"/>
  <c r="AV39" i="25"/>
  <c r="AZ38" i="25"/>
  <c r="AY38" i="25"/>
  <c r="AQ38" i="25"/>
  <c r="AX38" i="25"/>
  <c r="AS38" i="25"/>
  <c r="AT38" i="25"/>
  <c r="AU38" i="25"/>
  <c r="AW38" i="25"/>
  <c r="AV38" i="25"/>
  <c r="A35" i="25"/>
  <c r="A19" i="25"/>
  <c r="AW14" i="25"/>
  <c r="AV14" i="25"/>
  <c r="AP14" i="25"/>
  <c r="AW13" i="25"/>
  <c r="AV13" i="25"/>
  <c r="AP13" i="25"/>
  <c r="AW12" i="25"/>
  <c r="AV12" i="25"/>
  <c r="AP12" i="25"/>
  <c r="AV11" i="25"/>
  <c r="AQ11" i="25"/>
  <c r="AP11" i="25"/>
  <c r="AQ10" i="25"/>
  <c r="AP10" i="25"/>
  <c r="AQ9" i="25"/>
  <c r="AP9" i="25"/>
  <c r="AX8" i="25"/>
  <c r="BA8" i="25"/>
  <c r="AZ8" i="25"/>
  <c r="AY8" i="25"/>
  <c r="AV8" i="25"/>
  <c r="AQ8" i="25"/>
  <c r="AP8" i="25"/>
  <c r="AX7" i="25"/>
  <c r="BA7" i="25"/>
  <c r="AZ7" i="25"/>
  <c r="AY7" i="25"/>
  <c r="AV7" i="25"/>
  <c r="AQ7" i="25"/>
  <c r="AP7" i="25"/>
  <c r="AX6" i="25"/>
  <c r="BA6" i="25"/>
  <c r="AZ6" i="25"/>
  <c r="AY6" i="25"/>
  <c r="AV6" i="25"/>
  <c r="AQ6" i="25"/>
  <c r="AP6" i="25"/>
  <c r="AX5" i="25"/>
  <c r="BA5" i="25"/>
  <c r="AZ5" i="25"/>
  <c r="AY5" i="25"/>
  <c r="AV5" i="25"/>
  <c r="AQ5" i="25"/>
  <c r="AP5" i="25"/>
  <c r="AZ89" i="24"/>
  <c r="AY89" i="24"/>
  <c r="AQ89" i="24"/>
  <c r="AX32" i="24"/>
  <c r="AV4" i="24"/>
  <c r="AQ32" i="24"/>
  <c r="AP4" i="24"/>
  <c r="AW32" i="24"/>
  <c r="AX89" i="24"/>
  <c r="AR32" i="24"/>
  <c r="AS32" i="24"/>
  <c r="AQ46" i="24"/>
  <c r="AQ57" i="24"/>
  <c r="AQ68" i="24"/>
  <c r="AQ79" i="24"/>
  <c r="AS89" i="24"/>
  <c r="AT32" i="24"/>
  <c r="AT89" i="24"/>
  <c r="AU89" i="24"/>
  <c r="AV32" i="24"/>
  <c r="AW89" i="24"/>
  <c r="AU32" i="24"/>
  <c r="AV89" i="24"/>
  <c r="AR45" i="24"/>
  <c r="AR56" i="24"/>
  <c r="AR67" i="24"/>
  <c r="AR78" i="24"/>
  <c r="AR89" i="24"/>
  <c r="AP45" i="24"/>
  <c r="AP56" i="24"/>
  <c r="AP67" i="24"/>
  <c r="AP78" i="24"/>
  <c r="AP89" i="24"/>
  <c r="AZ88" i="24"/>
  <c r="AY88" i="24"/>
  <c r="AQ88" i="24"/>
  <c r="AX31" i="24"/>
  <c r="AQ31" i="24"/>
  <c r="AW31" i="24"/>
  <c r="AX88" i="24"/>
  <c r="AR31" i="24"/>
  <c r="AS31" i="24"/>
  <c r="AS88" i="24"/>
  <c r="AT31" i="24"/>
  <c r="AT88" i="24"/>
  <c r="AU88" i="24"/>
  <c r="AV31" i="24"/>
  <c r="AW88" i="24"/>
  <c r="AU31" i="24"/>
  <c r="AV88" i="24"/>
  <c r="AR44" i="24"/>
  <c r="AR55" i="24"/>
  <c r="AR66" i="24"/>
  <c r="AR77" i="24"/>
  <c r="AR88" i="24"/>
  <c r="AP44" i="24"/>
  <c r="AP55" i="24"/>
  <c r="AP66" i="24"/>
  <c r="AP77" i="24"/>
  <c r="AP88" i="24"/>
  <c r="AZ87" i="24"/>
  <c r="AY87" i="24"/>
  <c r="AQ87" i="24"/>
  <c r="AX30" i="24"/>
  <c r="AQ30" i="24"/>
  <c r="AW30" i="24"/>
  <c r="AX87" i="24"/>
  <c r="AR30" i="24"/>
  <c r="AS30" i="24"/>
  <c r="AS87" i="24"/>
  <c r="AT30" i="24"/>
  <c r="AT87" i="24"/>
  <c r="AU87" i="24"/>
  <c r="AV30" i="24"/>
  <c r="AW87" i="24"/>
  <c r="AU30" i="24"/>
  <c r="AV87" i="24"/>
  <c r="AR43" i="24"/>
  <c r="AR54" i="24"/>
  <c r="AR65" i="24"/>
  <c r="AR76" i="24"/>
  <c r="AR87" i="24"/>
  <c r="AP43" i="24"/>
  <c r="AP54" i="24"/>
  <c r="AP65" i="24"/>
  <c r="AP76" i="24"/>
  <c r="AP87" i="24"/>
  <c r="AZ86" i="24"/>
  <c r="AY86" i="24"/>
  <c r="AQ86" i="24"/>
  <c r="AX29" i="24"/>
  <c r="AQ29" i="24"/>
  <c r="AW29" i="24"/>
  <c r="AX86" i="24"/>
  <c r="AR29" i="24"/>
  <c r="AS29" i="24"/>
  <c r="AS86" i="24"/>
  <c r="AT29" i="24"/>
  <c r="AT86" i="24"/>
  <c r="AU86" i="24"/>
  <c r="AV29" i="24"/>
  <c r="AW86" i="24"/>
  <c r="AU29" i="24"/>
  <c r="AV86" i="24"/>
  <c r="AR42" i="24"/>
  <c r="AR53" i="24"/>
  <c r="AR64" i="24"/>
  <c r="AR75" i="24"/>
  <c r="AR86" i="24"/>
  <c r="AP42" i="24"/>
  <c r="AP53" i="24"/>
  <c r="AP64" i="24"/>
  <c r="AP75" i="24"/>
  <c r="AP86" i="24"/>
  <c r="AZ85" i="24"/>
  <c r="AY85" i="24"/>
  <c r="AQ85" i="24"/>
  <c r="AX28" i="24"/>
  <c r="AQ28" i="24"/>
  <c r="AW28" i="24"/>
  <c r="AX85" i="24"/>
  <c r="AR28" i="24"/>
  <c r="AS28" i="24"/>
  <c r="AS85" i="24"/>
  <c r="AT28" i="24"/>
  <c r="AT85" i="24"/>
  <c r="AU85" i="24"/>
  <c r="AV28" i="24"/>
  <c r="AW85" i="24"/>
  <c r="AU28" i="24"/>
  <c r="AV85" i="24"/>
  <c r="AR41" i="24"/>
  <c r="AR52" i="24"/>
  <c r="AR63" i="24"/>
  <c r="AR74" i="24"/>
  <c r="AR85" i="24"/>
  <c r="AP41" i="24"/>
  <c r="AP52" i="24"/>
  <c r="AP63" i="24"/>
  <c r="AP74" i="24"/>
  <c r="AP85" i="24"/>
  <c r="AZ84" i="24"/>
  <c r="AY84" i="24"/>
  <c r="AQ84" i="24"/>
  <c r="AX27" i="24"/>
  <c r="AQ27" i="24"/>
  <c r="AW27" i="24"/>
  <c r="AX84" i="24"/>
  <c r="AR27" i="24"/>
  <c r="AS27" i="24"/>
  <c r="AS84" i="24"/>
  <c r="AT27" i="24"/>
  <c r="AT84" i="24"/>
  <c r="AU84" i="24"/>
  <c r="AV27" i="24"/>
  <c r="AW84" i="24"/>
  <c r="AU27" i="24"/>
  <c r="AV84" i="24"/>
  <c r="AR40" i="24"/>
  <c r="AR51" i="24"/>
  <c r="AR62" i="24"/>
  <c r="AR73" i="24"/>
  <c r="AR84" i="24"/>
  <c r="AP40" i="24"/>
  <c r="AP51" i="24"/>
  <c r="AP62" i="24"/>
  <c r="AP73" i="24"/>
  <c r="AP84" i="24"/>
  <c r="AZ83" i="24"/>
  <c r="AY83" i="24"/>
  <c r="AQ83" i="24"/>
  <c r="AX26" i="24"/>
  <c r="AQ26" i="24"/>
  <c r="AW26" i="24"/>
  <c r="AX83" i="24"/>
  <c r="AR26" i="24"/>
  <c r="AS26" i="24"/>
  <c r="AS83" i="24"/>
  <c r="AT26" i="24"/>
  <c r="AT83" i="24"/>
  <c r="AU83" i="24"/>
  <c r="AV26" i="24"/>
  <c r="AW83" i="24"/>
  <c r="AU26" i="24"/>
  <c r="AV83" i="24"/>
  <c r="AR39" i="24"/>
  <c r="AR50" i="24"/>
  <c r="AR61" i="24"/>
  <c r="AR72" i="24"/>
  <c r="AR83" i="24"/>
  <c r="AP39" i="24"/>
  <c r="AP50" i="24"/>
  <c r="AP61" i="24"/>
  <c r="AP72" i="24"/>
  <c r="AP83" i="24"/>
  <c r="AZ82" i="24"/>
  <c r="AY82" i="24"/>
  <c r="AQ82" i="24"/>
  <c r="AX25" i="24"/>
  <c r="AQ25" i="24"/>
  <c r="AW25" i="24"/>
  <c r="AX82" i="24"/>
  <c r="AR25" i="24"/>
  <c r="AS25" i="24"/>
  <c r="AS82" i="24"/>
  <c r="AT25" i="24"/>
  <c r="AT82" i="24"/>
  <c r="AU82" i="24"/>
  <c r="AV25" i="24"/>
  <c r="AW82" i="24"/>
  <c r="AU25" i="24"/>
  <c r="AV82" i="24"/>
  <c r="AR38" i="24"/>
  <c r="AR49" i="24"/>
  <c r="AR60" i="24"/>
  <c r="AR71" i="24"/>
  <c r="AR82" i="24"/>
  <c r="AP38" i="24"/>
  <c r="AP49" i="24"/>
  <c r="AP60" i="24"/>
  <c r="AP71" i="24"/>
  <c r="AP82" i="24"/>
  <c r="AQ22" i="24"/>
  <c r="AZ81" i="24"/>
  <c r="AQ81" i="24"/>
  <c r="AR24" i="24"/>
  <c r="AS24" i="24"/>
  <c r="AS81" i="24"/>
  <c r="AQ24" i="24"/>
  <c r="AT24" i="24"/>
  <c r="AT81" i="24"/>
  <c r="AU81" i="24"/>
  <c r="AU24" i="24"/>
  <c r="AV81" i="24"/>
  <c r="AV24" i="24"/>
  <c r="AW81" i="24"/>
  <c r="AX24" i="24"/>
  <c r="AW24" i="24"/>
  <c r="AX81" i="24"/>
  <c r="AY81" i="24"/>
  <c r="AR37" i="24"/>
  <c r="AR48" i="24"/>
  <c r="AR59" i="24"/>
  <c r="AR70" i="24"/>
  <c r="AR81" i="24"/>
  <c r="AP24" i="24"/>
  <c r="AP37" i="24"/>
  <c r="AP48" i="24"/>
  <c r="AP59" i="24"/>
  <c r="AP70" i="24"/>
  <c r="AP81" i="24"/>
  <c r="AS35" i="24"/>
  <c r="AU35" i="24"/>
  <c r="AU46" i="24"/>
  <c r="AU57" i="24"/>
  <c r="AU68" i="24"/>
  <c r="AU79" i="24"/>
  <c r="AS46" i="24"/>
  <c r="AS57" i="24"/>
  <c r="AS68" i="24"/>
  <c r="AS79" i="24"/>
  <c r="AZ78" i="24"/>
  <c r="AY78" i="24"/>
  <c r="AQ78" i="24"/>
  <c r="AX78" i="24"/>
  <c r="AS78" i="24"/>
  <c r="AT78" i="24"/>
  <c r="AU78" i="24"/>
  <c r="AW78" i="24"/>
  <c r="AV78" i="24"/>
  <c r="AZ77" i="24"/>
  <c r="AY77" i="24"/>
  <c r="AQ77" i="24"/>
  <c r="AX77" i="24"/>
  <c r="AS77" i="24"/>
  <c r="AT77" i="24"/>
  <c r="AU77" i="24"/>
  <c r="AW77" i="24"/>
  <c r="AV77" i="24"/>
  <c r="AZ76" i="24"/>
  <c r="AY76" i="24"/>
  <c r="AQ76" i="24"/>
  <c r="AX76" i="24"/>
  <c r="AS76" i="24"/>
  <c r="AT76" i="24"/>
  <c r="AU76" i="24"/>
  <c r="AW76" i="24"/>
  <c r="AV76" i="24"/>
  <c r="AZ75" i="24"/>
  <c r="AY75" i="24"/>
  <c r="AQ75" i="24"/>
  <c r="AX75" i="24"/>
  <c r="AS75" i="24"/>
  <c r="AT75" i="24"/>
  <c r="AU75" i="24"/>
  <c r="AW75" i="24"/>
  <c r="AV75" i="24"/>
  <c r="AZ74" i="24"/>
  <c r="AY74" i="24"/>
  <c r="AQ74" i="24"/>
  <c r="AX74" i="24"/>
  <c r="AS74" i="24"/>
  <c r="AT74" i="24"/>
  <c r="AU74" i="24"/>
  <c r="AW74" i="24"/>
  <c r="AV74" i="24"/>
  <c r="AZ73" i="24"/>
  <c r="AY73" i="24"/>
  <c r="AQ73" i="24"/>
  <c r="AX73" i="24"/>
  <c r="AS73" i="24"/>
  <c r="AT73" i="24"/>
  <c r="AU73" i="24"/>
  <c r="AW73" i="24"/>
  <c r="AV73" i="24"/>
  <c r="AZ72" i="24"/>
  <c r="AY72" i="24"/>
  <c r="AQ72" i="24"/>
  <c r="AX72" i="24"/>
  <c r="AS72" i="24"/>
  <c r="AT72" i="24"/>
  <c r="AU72" i="24"/>
  <c r="AW72" i="24"/>
  <c r="AV72" i="24"/>
  <c r="AZ71" i="24"/>
  <c r="AY71" i="24"/>
  <c r="AQ71" i="24"/>
  <c r="AX71" i="24"/>
  <c r="AS71" i="24"/>
  <c r="AT71" i="24"/>
  <c r="AU71" i="24"/>
  <c r="AW71" i="24"/>
  <c r="AV71" i="24"/>
  <c r="AZ70" i="24"/>
  <c r="AQ70" i="24"/>
  <c r="AS70" i="24"/>
  <c r="AT70" i="24"/>
  <c r="AU70" i="24"/>
  <c r="AV70" i="24"/>
  <c r="AW70" i="24"/>
  <c r="AX70" i="24"/>
  <c r="AY70" i="24"/>
  <c r="AZ67" i="24"/>
  <c r="AY67" i="24"/>
  <c r="AQ67" i="24"/>
  <c r="AX67" i="24"/>
  <c r="AS67" i="24"/>
  <c r="AT67" i="24"/>
  <c r="AU67" i="24"/>
  <c r="AW67" i="24"/>
  <c r="AV67" i="24"/>
  <c r="AZ66" i="24"/>
  <c r="AY66" i="24"/>
  <c r="AQ66" i="24"/>
  <c r="AX66" i="24"/>
  <c r="AS66" i="24"/>
  <c r="AT66" i="24"/>
  <c r="AU66" i="24"/>
  <c r="AW66" i="24"/>
  <c r="AV66" i="24"/>
  <c r="AZ65" i="24"/>
  <c r="AY65" i="24"/>
  <c r="AQ65" i="24"/>
  <c r="AX65" i="24"/>
  <c r="AS65" i="24"/>
  <c r="AT65" i="24"/>
  <c r="AU65" i="24"/>
  <c r="AW65" i="24"/>
  <c r="AV65" i="24"/>
  <c r="AZ64" i="24"/>
  <c r="AY64" i="24"/>
  <c r="AQ64" i="24"/>
  <c r="AX64" i="24"/>
  <c r="AS64" i="24"/>
  <c r="AT64" i="24"/>
  <c r="AU64" i="24"/>
  <c r="AW64" i="24"/>
  <c r="AV64" i="24"/>
  <c r="AZ63" i="24"/>
  <c r="AY63" i="24"/>
  <c r="AQ63" i="24"/>
  <c r="AX63" i="24"/>
  <c r="AS63" i="24"/>
  <c r="AT63" i="24"/>
  <c r="AU63" i="24"/>
  <c r="AW63" i="24"/>
  <c r="AV63" i="24"/>
  <c r="AZ62" i="24"/>
  <c r="AY62" i="24"/>
  <c r="AQ62" i="24"/>
  <c r="AX62" i="24"/>
  <c r="AS62" i="24"/>
  <c r="AT62" i="24"/>
  <c r="AU62" i="24"/>
  <c r="AW62" i="24"/>
  <c r="AV62" i="24"/>
  <c r="AZ61" i="24"/>
  <c r="AY61" i="24"/>
  <c r="AQ61" i="24"/>
  <c r="AX61" i="24"/>
  <c r="AS61" i="24"/>
  <c r="AT61" i="24"/>
  <c r="AU61" i="24"/>
  <c r="AW61" i="24"/>
  <c r="AV61" i="24"/>
  <c r="AZ60" i="24"/>
  <c r="AY60" i="24"/>
  <c r="AQ60" i="24"/>
  <c r="AX60" i="24"/>
  <c r="AS60" i="24"/>
  <c r="AT60" i="24"/>
  <c r="AU60" i="24"/>
  <c r="AW60" i="24"/>
  <c r="AV60" i="24"/>
  <c r="AZ59" i="24"/>
  <c r="AQ59" i="24"/>
  <c r="AS59" i="24"/>
  <c r="AT59" i="24"/>
  <c r="AU59" i="24"/>
  <c r="AV59" i="24"/>
  <c r="AW59" i="24"/>
  <c r="AX59" i="24"/>
  <c r="AY59" i="24"/>
  <c r="AZ56" i="24"/>
  <c r="AY56" i="24"/>
  <c r="AQ56" i="24"/>
  <c r="AX56" i="24"/>
  <c r="AS56" i="24"/>
  <c r="AT56" i="24"/>
  <c r="AU56" i="24"/>
  <c r="AW56" i="24"/>
  <c r="AV56" i="24"/>
  <c r="AZ55" i="24"/>
  <c r="AY55" i="24"/>
  <c r="AQ55" i="24"/>
  <c r="AX55" i="24"/>
  <c r="AS55" i="24"/>
  <c r="AT55" i="24"/>
  <c r="AU55" i="24"/>
  <c r="AW55" i="24"/>
  <c r="AV55" i="24"/>
  <c r="AZ54" i="24"/>
  <c r="AY54" i="24"/>
  <c r="AQ54" i="24"/>
  <c r="AX54" i="24"/>
  <c r="AS54" i="24"/>
  <c r="AT54" i="24"/>
  <c r="AU54" i="24"/>
  <c r="AW54" i="24"/>
  <c r="AV54" i="24"/>
  <c r="AZ53" i="24"/>
  <c r="AY53" i="24"/>
  <c r="AQ53" i="24"/>
  <c r="AX53" i="24"/>
  <c r="AS53" i="24"/>
  <c r="AT53" i="24"/>
  <c r="AU53" i="24"/>
  <c r="AW53" i="24"/>
  <c r="AV53" i="24"/>
  <c r="AQ37" i="24"/>
  <c r="AS37" i="24"/>
  <c r="AT37" i="24"/>
  <c r="AU37" i="24"/>
  <c r="I45" i="24"/>
  <c r="AQ48" i="24"/>
  <c r="AS48" i="24"/>
  <c r="AT48" i="24"/>
  <c r="AU48" i="24"/>
  <c r="N45" i="24"/>
  <c r="S45" i="24"/>
  <c r="X45" i="24"/>
  <c r="AC45" i="24"/>
  <c r="AH45" i="24"/>
  <c r="AV37" i="24"/>
  <c r="AW37" i="24"/>
  <c r="AX37" i="24"/>
  <c r="AY37" i="24"/>
  <c r="AZ37" i="24"/>
  <c r="I51" i="24"/>
  <c r="AV48" i="24"/>
  <c r="AW48" i="24"/>
  <c r="AX48" i="24"/>
  <c r="AY48" i="24"/>
  <c r="AZ48" i="24"/>
  <c r="N51" i="24"/>
  <c r="S51" i="24"/>
  <c r="X51" i="24"/>
  <c r="AC51" i="24"/>
  <c r="AH51" i="24"/>
  <c r="AH53" i="24"/>
  <c r="AC53" i="24"/>
  <c r="X53" i="24"/>
  <c r="S53" i="24"/>
  <c r="N53" i="24"/>
  <c r="I53" i="24"/>
  <c r="AZ52" i="24"/>
  <c r="AY52" i="24"/>
  <c r="AQ52" i="24"/>
  <c r="AX52" i="24"/>
  <c r="AS52" i="24"/>
  <c r="AT52" i="24"/>
  <c r="AU52" i="24"/>
  <c r="AW52" i="24"/>
  <c r="AV52" i="24"/>
  <c r="AZ51" i="24"/>
  <c r="AY51" i="24"/>
  <c r="AQ51" i="24"/>
  <c r="AX51" i="24"/>
  <c r="AS51" i="24"/>
  <c r="AT51" i="24"/>
  <c r="AU51" i="24"/>
  <c r="AW51" i="24"/>
  <c r="AV51" i="24"/>
  <c r="AZ50" i="24"/>
  <c r="AY50" i="24"/>
  <c r="AQ50" i="24"/>
  <c r="AX50" i="24"/>
  <c r="AS50" i="24"/>
  <c r="AT50" i="24"/>
  <c r="AU50" i="24"/>
  <c r="AW50" i="24"/>
  <c r="AV50" i="24"/>
  <c r="I50" i="24"/>
  <c r="N50" i="24"/>
  <c r="S50" i="24"/>
  <c r="X50" i="24"/>
  <c r="AC50" i="24"/>
  <c r="AH50" i="24"/>
  <c r="AZ49" i="24"/>
  <c r="AY49" i="24"/>
  <c r="AQ49" i="24"/>
  <c r="AX49" i="24"/>
  <c r="AS49" i="24"/>
  <c r="AT49" i="24"/>
  <c r="AU49" i="24"/>
  <c r="AW49" i="24"/>
  <c r="AV49" i="24"/>
  <c r="I49" i="24"/>
  <c r="N49" i="24"/>
  <c r="S49" i="24"/>
  <c r="X49" i="24"/>
  <c r="AC49" i="24"/>
  <c r="AH49" i="24"/>
  <c r="I48" i="24"/>
  <c r="N48" i="24"/>
  <c r="S48" i="24"/>
  <c r="X48" i="24"/>
  <c r="AC48" i="24"/>
  <c r="AH48" i="24"/>
  <c r="AZ45" i="24"/>
  <c r="AY45" i="24"/>
  <c r="AQ45" i="24"/>
  <c r="AX45" i="24"/>
  <c r="AS45" i="24"/>
  <c r="AT45" i="24"/>
  <c r="AU45" i="24"/>
  <c r="AW45" i="24"/>
  <c r="AV45" i="24"/>
  <c r="AZ44" i="24"/>
  <c r="AY44" i="24"/>
  <c r="AQ44" i="24"/>
  <c r="AX44" i="24"/>
  <c r="AS44" i="24"/>
  <c r="AT44" i="24"/>
  <c r="AU44" i="24"/>
  <c r="AW44" i="24"/>
  <c r="AV44" i="24"/>
  <c r="I44" i="24"/>
  <c r="N44" i="24"/>
  <c r="S44" i="24"/>
  <c r="X44" i="24"/>
  <c r="AC44" i="24"/>
  <c r="AH44" i="24"/>
  <c r="AZ43" i="24"/>
  <c r="AY43" i="24"/>
  <c r="AQ43" i="24"/>
  <c r="AX43" i="24"/>
  <c r="AS43" i="24"/>
  <c r="AT43" i="24"/>
  <c r="AU43" i="24"/>
  <c r="AW43" i="24"/>
  <c r="AV43" i="24"/>
  <c r="I43" i="24"/>
  <c r="N43" i="24"/>
  <c r="S43" i="24"/>
  <c r="X43" i="24"/>
  <c r="AC43" i="24"/>
  <c r="AH43" i="24"/>
  <c r="AZ42" i="24"/>
  <c r="AY42" i="24"/>
  <c r="AQ42" i="24"/>
  <c r="AX42" i="24"/>
  <c r="AS42" i="24"/>
  <c r="AT42" i="24"/>
  <c r="AU42" i="24"/>
  <c r="AW42" i="24"/>
  <c r="AV42" i="24"/>
  <c r="AZ41" i="24"/>
  <c r="AY41" i="24"/>
  <c r="AQ41" i="24"/>
  <c r="AX41" i="24"/>
  <c r="AS41" i="24"/>
  <c r="AT41" i="24"/>
  <c r="AU41" i="24"/>
  <c r="AW41" i="24"/>
  <c r="AV41" i="24"/>
  <c r="AZ40" i="24"/>
  <c r="AY40" i="24"/>
  <c r="AQ40" i="24"/>
  <c r="AX40" i="24"/>
  <c r="AS40" i="24"/>
  <c r="AT40" i="24"/>
  <c r="AU40" i="24"/>
  <c r="AW40" i="24"/>
  <c r="AV40" i="24"/>
  <c r="AH40" i="24"/>
  <c r="AZ39" i="24"/>
  <c r="AY39" i="24"/>
  <c r="AQ39" i="24"/>
  <c r="AX39" i="24"/>
  <c r="AS39" i="24"/>
  <c r="AT39" i="24"/>
  <c r="AU39" i="24"/>
  <c r="AW39" i="24"/>
  <c r="AV39" i="24"/>
  <c r="AZ38" i="24"/>
  <c r="AY38" i="24"/>
  <c r="AQ38" i="24"/>
  <c r="AX38" i="24"/>
  <c r="AS38" i="24"/>
  <c r="AT38" i="24"/>
  <c r="AU38" i="24"/>
  <c r="AW38" i="24"/>
  <c r="AV38" i="24"/>
  <c r="A35" i="24"/>
  <c r="A19" i="24"/>
  <c r="AW14" i="24"/>
  <c r="AV14" i="24"/>
  <c r="AP14" i="24"/>
  <c r="AW13" i="24"/>
  <c r="AV13" i="24"/>
  <c r="AP13" i="24"/>
  <c r="AW12" i="24"/>
  <c r="AV12" i="24"/>
  <c r="AP12" i="24"/>
  <c r="AV11" i="24"/>
  <c r="AQ11" i="24"/>
  <c r="AP11" i="24"/>
  <c r="AQ10" i="24"/>
  <c r="AP10" i="24"/>
  <c r="AQ9" i="24"/>
  <c r="AP9" i="24"/>
  <c r="AX8" i="24"/>
  <c r="BA8" i="24"/>
  <c r="AZ8" i="24"/>
  <c r="AY8" i="24"/>
  <c r="AV8" i="24"/>
  <c r="AQ8" i="24"/>
  <c r="AP8" i="24"/>
  <c r="AX7" i="24"/>
  <c r="BA7" i="24"/>
  <c r="AZ7" i="24"/>
  <c r="AY7" i="24"/>
  <c r="AV7" i="24"/>
  <c r="AQ7" i="24"/>
  <c r="AP7" i="24"/>
  <c r="AX6" i="24"/>
  <c r="BA6" i="24"/>
  <c r="AZ6" i="24"/>
  <c r="AY6" i="24"/>
  <c r="AV6" i="24"/>
  <c r="AQ6" i="24"/>
  <c r="AP6" i="24"/>
  <c r="AX5" i="24"/>
  <c r="BA5" i="24"/>
  <c r="AZ5" i="24"/>
  <c r="AY5" i="24"/>
  <c r="AV5" i="24"/>
  <c r="AQ5" i="24"/>
  <c r="AP5" i="24"/>
  <c r="AZ89" i="23"/>
  <c r="AY89" i="23"/>
  <c r="AQ89" i="23"/>
  <c r="AX32" i="23"/>
  <c r="AV4" i="23"/>
  <c r="AQ32" i="23"/>
  <c r="AP4" i="23"/>
  <c r="AW32" i="23"/>
  <c r="AX89" i="23"/>
  <c r="AR32" i="23"/>
  <c r="AS32" i="23"/>
  <c r="AQ46" i="23"/>
  <c r="AQ57" i="23"/>
  <c r="AQ68" i="23"/>
  <c r="AQ79" i="23"/>
  <c r="AS89" i="23"/>
  <c r="AT32" i="23"/>
  <c r="AT89" i="23"/>
  <c r="AU89" i="23"/>
  <c r="AV32" i="23"/>
  <c r="AW89" i="23"/>
  <c r="AU32" i="23"/>
  <c r="AV89" i="23"/>
  <c r="AR45" i="23"/>
  <c r="AR56" i="23"/>
  <c r="AR67" i="23"/>
  <c r="AR78" i="23"/>
  <c r="AR89" i="23"/>
  <c r="AP45" i="23"/>
  <c r="AP56" i="23"/>
  <c r="AP67" i="23"/>
  <c r="AP78" i="23"/>
  <c r="AP89" i="23"/>
  <c r="AZ88" i="23"/>
  <c r="AY88" i="23"/>
  <c r="AQ88" i="23"/>
  <c r="AX31" i="23"/>
  <c r="AQ31" i="23"/>
  <c r="AW31" i="23"/>
  <c r="AX88" i="23"/>
  <c r="AR31" i="23"/>
  <c r="AS31" i="23"/>
  <c r="AS88" i="23"/>
  <c r="AT31" i="23"/>
  <c r="AT88" i="23"/>
  <c r="AU88" i="23"/>
  <c r="AV31" i="23"/>
  <c r="AW88" i="23"/>
  <c r="AU31" i="23"/>
  <c r="AV88" i="23"/>
  <c r="AR44" i="23"/>
  <c r="AR55" i="23"/>
  <c r="AR66" i="23"/>
  <c r="AR77" i="23"/>
  <c r="AR88" i="23"/>
  <c r="AP44" i="23"/>
  <c r="AP55" i="23"/>
  <c r="AP66" i="23"/>
  <c r="AP77" i="23"/>
  <c r="AP88" i="23"/>
  <c r="AZ87" i="23"/>
  <c r="AY87" i="23"/>
  <c r="AQ87" i="23"/>
  <c r="AX30" i="23"/>
  <c r="AQ30" i="23"/>
  <c r="AW30" i="23"/>
  <c r="AX87" i="23"/>
  <c r="AR30" i="23"/>
  <c r="AS30" i="23"/>
  <c r="AS87" i="23"/>
  <c r="AT30" i="23"/>
  <c r="AT87" i="23"/>
  <c r="AU87" i="23"/>
  <c r="AV30" i="23"/>
  <c r="AW87" i="23"/>
  <c r="AU30" i="23"/>
  <c r="AV87" i="23"/>
  <c r="AR43" i="23"/>
  <c r="AR54" i="23"/>
  <c r="AR65" i="23"/>
  <c r="AR76" i="23"/>
  <c r="AR87" i="23"/>
  <c r="AP43" i="23"/>
  <c r="AP54" i="23"/>
  <c r="AP65" i="23"/>
  <c r="AP76" i="23"/>
  <c r="AP87" i="23"/>
  <c r="AZ86" i="23"/>
  <c r="AY86" i="23"/>
  <c r="AQ86" i="23"/>
  <c r="AX29" i="23"/>
  <c r="AQ29" i="23"/>
  <c r="AW29" i="23"/>
  <c r="AX86" i="23"/>
  <c r="AR29" i="23"/>
  <c r="AS29" i="23"/>
  <c r="AS86" i="23"/>
  <c r="AT29" i="23"/>
  <c r="AT86" i="23"/>
  <c r="AU86" i="23"/>
  <c r="AV29" i="23"/>
  <c r="AW86" i="23"/>
  <c r="AU29" i="23"/>
  <c r="AV86" i="23"/>
  <c r="AR42" i="23"/>
  <c r="AR53" i="23"/>
  <c r="AR64" i="23"/>
  <c r="AR75" i="23"/>
  <c r="AR86" i="23"/>
  <c r="AP42" i="23"/>
  <c r="AP53" i="23"/>
  <c r="AP64" i="23"/>
  <c r="AP75" i="23"/>
  <c r="AP86" i="23"/>
  <c r="AZ85" i="23"/>
  <c r="AY85" i="23"/>
  <c r="AQ85" i="23"/>
  <c r="AX28" i="23"/>
  <c r="AQ28" i="23"/>
  <c r="AW28" i="23"/>
  <c r="AX85" i="23"/>
  <c r="AR28" i="23"/>
  <c r="AS28" i="23"/>
  <c r="AS85" i="23"/>
  <c r="AT28" i="23"/>
  <c r="AT85" i="23"/>
  <c r="AU85" i="23"/>
  <c r="AV28" i="23"/>
  <c r="AW85" i="23"/>
  <c r="AU28" i="23"/>
  <c r="AV85" i="23"/>
  <c r="AR41" i="23"/>
  <c r="AR52" i="23"/>
  <c r="AR63" i="23"/>
  <c r="AR74" i="23"/>
  <c r="AR85" i="23"/>
  <c r="AP41" i="23"/>
  <c r="AP52" i="23"/>
  <c r="AP63" i="23"/>
  <c r="AP74" i="23"/>
  <c r="AP85" i="23"/>
  <c r="AZ84" i="23"/>
  <c r="AY84" i="23"/>
  <c r="AQ84" i="23"/>
  <c r="AX27" i="23"/>
  <c r="AQ27" i="23"/>
  <c r="AW27" i="23"/>
  <c r="AX84" i="23"/>
  <c r="AR27" i="23"/>
  <c r="AS27" i="23"/>
  <c r="AS84" i="23"/>
  <c r="AT27" i="23"/>
  <c r="AT84" i="23"/>
  <c r="AU84" i="23"/>
  <c r="AV27" i="23"/>
  <c r="AW84" i="23"/>
  <c r="AU27" i="23"/>
  <c r="AV84" i="23"/>
  <c r="AR40" i="23"/>
  <c r="AR51" i="23"/>
  <c r="AR62" i="23"/>
  <c r="AR73" i="23"/>
  <c r="AR84" i="23"/>
  <c r="AP40" i="23"/>
  <c r="AP51" i="23"/>
  <c r="AP62" i="23"/>
  <c r="AP73" i="23"/>
  <c r="AP84" i="23"/>
  <c r="AZ83" i="23"/>
  <c r="AY83" i="23"/>
  <c r="AQ83" i="23"/>
  <c r="AX26" i="23"/>
  <c r="AQ26" i="23"/>
  <c r="AW26" i="23"/>
  <c r="AX83" i="23"/>
  <c r="AR26" i="23"/>
  <c r="AS26" i="23"/>
  <c r="AS83" i="23"/>
  <c r="AT26" i="23"/>
  <c r="AT83" i="23"/>
  <c r="AU83" i="23"/>
  <c r="AV26" i="23"/>
  <c r="AW83" i="23"/>
  <c r="AU26" i="23"/>
  <c r="AV83" i="23"/>
  <c r="AR39" i="23"/>
  <c r="AR50" i="23"/>
  <c r="AR61" i="23"/>
  <c r="AR72" i="23"/>
  <c r="AR83" i="23"/>
  <c r="AP39" i="23"/>
  <c r="AP50" i="23"/>
  <c r="AP61" i="23"/>
  <c r="AP72" i="23"/>
  <c r="AP83" i="23"/>
  <c r="AZ82" i="23"/>
  <c r="AY82" i="23"/>
  <c r="AQ82" i="23"/>
  <c r="AX25" i="23"/>
  <c r="AQ25" i="23"/>
  <c r="AW25" i="23"/>
  <c r="AX82" i="23"/>
  <c r="AR25" i="23"/>
  <c r="AS25" i="23"/>
  <c r="AS82" i="23"/>
  <c r="AT25" i="23"/>
  <c r="AT82" i="23"/>
  <c r="AU82" i="23"/>
  <c r="AV25" i="23"/>
  <c r="AW82" i="23"/>
  <c r="AU25" i="23"/>
  <c r="AV82" i="23"/>
  <c r="AR38" i="23"/>
  <c r="AR49" i="23"/>
  <c r="AR60" i="23"/>
  <c r="AR71" i="23"/>
  <c r="AR82" i="23"/>
  <c r="AP38" i="23"/>
  <c r="AP49" i="23"/>
  <c r="AP60" i="23"/>
  <c r="AP71" i="23"/>
  <c r="AP82" i="23"/>
  <c r="AQ22" i="23"/>
  <c r="AZ81" i="23"/>
  <c r="AQ81" i="23"/>
  <c r="AR24" i="23"/>
  <c r="AS24" i="23"/>
  <c r="AS81" i="23"/>
  <c r="AQ24" i="23"/>
  <c r="AT24" i="23"/>
  <c r="AT81" i="23"/>
  <c r="AU81" i="23"/>
  <c r="AU24" i="23"/>
  <c r="AV81" i="23"/>
  <c r="AV24" i="23"/>
  <c r="AW81" i="23"/>
  <c r="AX24" i="23"/>
  <c r="AW24" i="23"/>
  <c r="AX81" i="23"/>
  <c r="AY81" i="23"/>
  <c r="AR37" i="23"/>
  <c r="AR48" i="23"/>
  <c r="AR59" i="23"/>
  <c r="AR70" i="23"/>
  <c r="AR81" i="23"/>
  <c r="AP24" i="23"/>
  <c r="AP37" i="23"/>
  <c r="AP48" i="23"/>
  <c r="AP59" i="23"/>
  <c r="AP70" i="23"/>
  <c r="AP81" i="23"/>
  <c r="AS35" i="23"/>
  <c r="AU35" i="23"/>
  <c r="AU46" i="23"/>
  <c r="AU57" i="23"/>
  <c r="AU68" i="23"/>
  <c r="AU79" i="23"/>
  <c r="AS46" i="23"/>
  <c r="AS57" i="23"/>
  <c r="AS68" i="23"/>
  <c r="AS79" i="23"/>
  <c r="AZ78" i="23"/>
  <c r="AY78" i="23"/>
  <c r="AQ78" i="23"/>
  <c r="AX78" i="23"/>
  <c r="AS78" i="23"/>
  <c r="AT78" i="23"/>
  <c r="AU78" i="23"/>
  <c r="AW78" i="23"/>
  <c r="AV78" i="23"/>
  <c r="AZ77" i="23"/>
  <c r="AY77" i="23"/>
  <c r="AQ77" i="23"/>
  <c r="AX77" i="23"/>
  <c r="AS77" i="23"/>
  <c r="AT77" i="23"/>
  <c r="AU77" i="23"/>
  <c r="AW77" i="23"/>
  <c r="AV77" i="23"/>
  <c r="AZ76" i="23"/>
  <c r="AY76" i="23"/>
  <c r="AQ76" i="23"/>
  <c r="AX76" i="23"/>
  <c r="AS76" i="23"/>
  <c r="AT76" i="23"/>
  <c r="AU76" i="23"/>
  <c r="AW76" i="23"/>
  <c r="AV76" i="23"/>
  <c r="AZ75" i="23"/>
  <c r="AY75" i="23"/>
  <c r="AQ75" i="23"/>
  <c r="AX75" i="23"/>
  <c r="AS75" i="23"/>
  <c r="AT75" i="23"/>
  <c r="AU75" i="23"/>
  <c r="AW75" i="23"/>
  <c r="AV75" i="23"/>
  <c r="AZ74" i="23"/>
  <c r="AY74" i="23"/>
  <c r="AQ74" i="23"/>
  <c r="AX74" i="23"/>
  <c r="AS74" i="23"/>
  <c r="AT74" i="23"/>
  <c r="AU74" i="23"/>
  <c r="AW74" i="23"/>
  <c r="AV74" i="23"/>
  <c r="AZ73" i="23"/>
  <c r="AY73" i="23"/>
  <c r="AQ73" i="23"/>
  <c r="AX73" i="23"/>
  <c r="AS73" i="23"/>
  <c r="AT73" i="23"/>
  <c r="AU73" i="23"/>
  <c r="AW73" i="23"/>
  <c r="AV73" i="23"/>
  <c r="AZ72" i="23"/>
  <c r="AY72" i="23"/>
  <c r="AQ72" i="23"/>
  <c r="AX72" i="23"/>
  <c r="AS72" i="23"/>
  <c r="AT72" i="23"/>
  <c r="AU72" i="23"/>
  <c r="AW72" i="23"/>
  <c r="AV72" i="23"/>
  <c r="AZ71" i="23"/>
  <c r="AY71" i="23"/>
  <c r="AQ71" i="23"/>
  <c r="AX71" i="23"/>
  <c r="AS71" i="23"/>
  <c r="AT71" i="23"/>
  <c r="AU71" i="23"/>
  <c r="AW71" i="23"/>
  <c r="AV71" i="23"/>
  <c r="AZ70" i="23"/>
  <c r="AQ70" i="23"/>
  <c r="AS70" i="23"/>
  <c r="AT70" i="23"/>
  <c r="AU70" i="23"/>
  <c r="AV70" i="23"/>
  <c r="AW70" i="23"/>
  <c r="AX70" i="23"/>
  <c r="AY70" i="23"/>
  <c r="AZ67" i="23"/>
  <c r="AY67" i="23"/>
  <c r="AQ67" i="23"/>
  <c r="AX67" i="23"/>
  <c r="AS67" i="23"/>
  <c r="AT67" i="23"/>
  <c r="AU67" i="23"/>
  <c r="AW67" i="23"/>
  <c r="AV67" i="23"/>
  <c r="AZ66" i="23"/>
  <c r="AY66" i="23"/>
  <c r="AQ66" i="23"/>
  <c r="AX66" i="23"/>
  <c r="AS66" i="23"/>
  <c r="AT66" i="23"/>
  <c r="AU66" i="23"/>
  <c r="AW66" i="23"/>
  <c r="AV66" i="23"/>
  <c r="AZ65" i="23"/>
  <c r="AY65" i="23"/>
  <c r="AQ65" i="23"/>
  <c r="AX65" i="23"/>
  <c r="AS65" i="23"/>
  <c r="AT65" i="23"/>
  <c r="AU65" i="23"/>
  <c r="AW65" i="23"/>
  <c r="AV65" i="23"/>
  <c r="AZ64" i="23"/>
  <c r="AY64" i="23"/>
  <c r="AQ64" i="23"/>
  <c r="AX64" i="23"/>
  <c r="AS64" i="23"/>
  <c r="AT64" i="23"/>
  <c r="AU64" i="23"/>
  <c r="AW64" i="23"/>
  <c r="AV64" i="23"/>
  <c r="AZ63" i="23"/>
  <c r="AY63" i="23"/>
  <c r="AQ63" i="23"/>
  <c r="AX63" i="23"/>
  <c r="AS63" i="23"/>
  <c r="AT63" i="23"/>
  <c r="AU63" i="23"/>
  <c r="AW63" i="23"/>
  <c r="AV63" i="23"/>
  <c r="AZ62" i="23"/>
  <c r="AY62" i="23"/>
  <c r="AQ62" i="23"/>
  <c r="AX62" i="23"/>
  <c r="AS62" i="23"/>
  <c r="AT62" i="23"/>
  <c r="AU62" i="23"/>
  <c r="AW62" i="23"/>
  <c r="AV62" i="23"/>
  <c r="AZ61" i="23"/>
  <c r="AY61" i="23"/>
  <c r="AQ61" i="23"/>
  <c r="AX61" i="23"/>
  <c r="AS61" i="23"/>
  <c r="AT61" i="23"/>
  <c r="AU61" i="23"/>
  <c r="AW61" i="23"/>
  <c r="AV61" i="23"/>
  <c r="AZ60" i="23"/>
  <c r="AY60" i="23"/>
  <c r="AQ60" i="23"/>
  <c r="AX60" i="23"/>
  <c r="AS60" i="23"/>
  <c r="AT60" i="23"/>
  <c r="AU60" i="23"/>
  <c r="AW60" i="23"/>
  <c r="AV60" i="23"/>
  <c r="AZ59" i="23"/>
  <c r="AQ59" i="23"/>
  <c r="AS59" i="23"/>
  <c r="AT59" i="23"/>
  <c r="AU59" i="23"/>
  <c r="AV59" i="23"/>
  <c r="AW59" i="23"/>
  <c r="AX59" i="23"/>
  <c r="AY59" i="23"/>
  <c r="AZ56" i="23"/>
  <c r="AY56" i="23"/>
  <c r="AQ56" i="23"/>
  <c r="AX56" i="23"/>
  <c r="AS56" i="23"/>
  <c r="AT56" i="23"/>
  <c r="AU56" i="23"/>
  <c r="AW56" i="23"/>
  <c r="AV56" i="23"/>
  <c r="AZ55" i="23"/>
  <c r="AY55" i="23"/>
  <c r="AQ55" i="23"/>
  <c r="AX55" i="23"/>
  <c r="AS55" i="23"/>
  <c r="AT55" i="23"/>
  <c r="AU55" i="23"/>
  <c r="AW55" i="23"/>
  <c r="AV55" i="23"/>
  <c r="AZ54" i="23"/>
  <c r="AY54" i="23"/>
  <c r="AQ54" i="23"/>
  <c r="AX54" i="23"/>
  <c r="AS54" i="23"/>
  <c r="AT54" i="23"/>
  <c r="AU54" i="23"/>
  <c r="AW54" i="23"/>
  <c r="AV54" i="23"/>
  <c r="AZ53" i="23"/>
  <c r="AY53" i="23"/>
  <c r="AQ53" i="23"/>
  <c r="AX53" i="23"/>
  <c r="AS53" i="23"/>
  <c r="AT53" i="23"/>
  <c r="AU53" i="23"/>
  <c r="AW53" i="23"/>
  <c r="AV53" i="23"/>
  <c r="AQ37" i="23"/>
  <c r="AS37" i="23"/>
  <c r="AT37" i="23"/>
  <c r="AU37" i="23"/>
  <c r="I45" i="23"/>
  <c r="AQ48" i="23"/>
  <c r="AS48" i="23"/>
  <c r="AT48" i="23"/>
  <c r="AU48" i="23"/>
  <c r="N45" i="23"/>
  <c r="S45" i="23"/>
  <c r="X45" i="23"/>
  <c r="AC45" i="23"/>
  <c r="AH45" i="23"/>
  <c r="AV37" i="23"/>
  <c r="AW37" i="23"/>
  <c r="AX37" i="23"/>
  <c r="AY37" i="23"/>
  <c r="AZ37" i="23"/>
  <c r="I51" i="23"/>
  <c r="AV48" i="23"/>
  <c r="AW48" i="23"/>
  <c r="AX48" i="23"/>
  <c r="AY48" i="23"/>
  <c r="AZ48" i="23"/>
  <c r="N51" i="23"/>
  <c r="S51" i="23"/>
  <c r="X51" i="23"/>
  <c r="AC51" i="23"/>
  <c r="AH51" i="23"/>
  <c r="AH53" i="23"/>
  <c r="AC53" i="23"/>
  <c r="X53" i="23"/>
  <c r="S53" i="23"/>
  <c r="N53" i="23"/>
  <c r="I53" i="23"/>
  <c r="AZ52" i="23"/>
  <c r="AY52" i="23"/>
  <c r="AQ52" i="23"/>
  <c r="AX52" i="23"/>
  <c r="AS52" i="23"/>
  <c r="AT52" i="23"/>
  <c r="AU52" i="23"/>
  <c r="AW52" i="23"/>
  <c r="AV52" i="23"/>
  <c r="AZ51" i="23"/>
  <c r="AY51" i="23"/>
  <c r="AQ51" i="23"/>
  <c r="AX51" i="23"/>
  <c r="AS51" i="23"/>
  <c r="AT51" i="23"/>
  <c r="AU51" i="23"/>
  <c r="AW51" i="23"/>
  <c r="AV51" i="23"/>
  <c r="AZ50" i="23"/>
  <c r="AY50" i="23"/>
  <c r="AQ50" i="23"/>
  <c r="AX50" i="23"/>
  <c r="AS50" i="23"/>
  <c r="AT50" i="23"/>
  <c r="AU50" i="23"/>
  <c r="AW50" i="23"/>
  <c r="AV50" i="23"/>
  <c r="I50" i="23"/>
  <c r="N50" i="23"/>
  <c r="S50" i="23"/>
  <c r="X50" i="23"/>
  <c r="AC50" i="23"/>
  <c r="AH50" i="23"/>
  <c r="AZ49" i="23"/>
  <c r="AY49" i="23"/>
  <c r="AQ49" i="23"/>
  <c r="AX49" i="23"/>
  <c r="AS49" i="23"/>
  <c r="AT49" i="23"/>
  <c r="AU49" i="23"/>
  <c r="AW49" i="23"/>
  <c r="AV49" i="23"/>
  <c r="I49" i="23"/>
  <c r="N49" i="23"/>
  <c r="S49" i="23"/>
  <c r="X49" i="23"/>
  <c r="AC49" i="23"/>
  <c r="AH49" i="23"/>
  <c r="I48" i="23"/>
  <c r="N48" i="23"/>
  <c r="S48" i="23"/>
  <c r="X48" i="23"/>
  <c r="AC48" i="23"/>
  <c r="AH48" i="23"/>
  <c r="AZ45" i="23"/>
  <c r="AY45" i="23"/>
  <c r="AQ45" i="23"/>
  <c r="AX45" i="23"/>
  <c r="AS45" i="23"/>
  <c r="AT45" i="23"/>
  <c r="AU45" i="23"/>
  <c r="AW45" i="23"/>
  <c r="AV45" i="23"/>
  <c r="AZ44" i="23"/>
  <c r="AY44" i="23"/>
  <c r="AQ44" i="23"/>
  <c r="AX44" i="23"/>
  <c r="AS44" i="23"/>
  <c r="AT44" i="23"/>
  <c r="AU44" i="23"/>
  <c r="AW44" i="23"/>
  <c r="AV44" i="23"/>
  <c r="I44" i="23"/>
  <c r="N44" i="23"/>
  <c r="S44" i="23"/>
  <c r="X44" i="23"/>
  <c r="AC44" i="23"/>
  <c r="AH44" i="23"/>
  <c r="AZ43" i="23"/>
  <c r="AY43" i="23"/>
  <c r="AQ43" i="23"/>
  <c r="AX43" i="23"/>
  <c r="AS43" i="23"/>
  <c r="AT43" i="23"/>
  <c r="AU43" i="23"/>
  <c r="AW43" i="23"/>
  <c r="AV43" i="23"/>
  <c r="I43" i="23"/>
  <c r="N43" i="23"/>
  <c r="S43" i="23"/>
  <c r="X43" i="23"/>
  <c r="AC43" i="23"/>
  <c r="AH43" i="23"/>
  <c r="AZ42" i="23"/>
  <c r="AY42" i="23"/>
  <c r="AQ42" i="23"/>
  <c r="AX42" i="23"/>
  <c r="AS42" i="23"/>
  <c r="AT42" i="23"/>
  <c r="AU42" i="23"/>
  <c r="AW42" i="23"/>
  <c r="AV42" i="23"/>
  <c r="AZ41" i="23"/>
  <c r="AY41" i="23"/>
  <c r="AQ41" i="23"/>
  <c r="AX41" i="23"/>
  <c r="AS41" i="23"/>
  <c r="AT41" i="23"/>
  <c r="AU41" i="23"/>
  <c r="AW41" i="23"/>
  <c r="AV41" i="23"/>
  <c r="AZ40" i="23"/>
  <c r="AY40" i="23"/>
  <c r="AQ40" i="23"/>
  <c r="AX40" i="23"/>
  <c r="AS40" i="23"/>
  <c r="AT40" i="23"/>
  <c r="AU40" i="23"/>
  <c r="AW40" i="23"/>
  <c r="AV40" i="23"/>
  <c r="AH40" i="23"/>
  <c r="AZ39" i="23"/>
  <c r="AY39" i="23"/>
  <c r="AQ39" i="23"/>
  <c r="AX39" i="23"/>
  <c r="AS39" i="23"/>
  <c r="AT39" i="23"/>
  <c r="AU39" i="23"/>
  <c r="AW39" i="23"/>
  <c r="AV39" i="23"/>
  <c r="AZ38" i="23"/>
  <c r="AY38" i="23"/>
  <c r="AQ38" i="23"/>
  <c r="AX38" i="23"/>
  <c r="AS38" i="23"/>
  <c r="AT38" i="23"/>
  <c r="AU38" i="23"/>
  <c r="AW38" i="23"/>
  <c r="AV38" i="23"/>
  <c r="A35" i="23"/>
  <c r="A19" i="23"/>
  <c r="AW14" i="23"/>
  <c r="AV14" i="23"/>
  <c r="AP14" i="23"/>
  <c r="AW13" i="23"/>
  <c r="AV13" i="23"/>
  <c r="AP13" i="23"/>
  <c r="AW12" i="23"/>
  <c r="AV12" i="23"/>
  <c r="AP12" i="23"/>
  <c r="AV11" i="23"/>
  <c r="AQ11" i="23"/>
  <c r="AP11" i="23"/>
  <c r="AQ10" i="23"/>
  <c r="AP10" i="23"/>
  <c r="AQ9" i="23"/>
  <c r="AP9" i="23"/>
  <c r="AX8" i="23"/>
  <c r="BA8" i="23"/>
  <c r="AZ8" i="23"/>
  <c r="AY8" i="23"/>
  <c r="AV8" i="23"/>
  <c r="AQ8" i="23"/>
  <c r="AP8" i="23"/>
  <c r="AX7" i="23"/>
  <c r="BA7" i="23"/>
  <c r="AZ7" i="23"/>
  <c r="AY7" i="23"/>
  <c r="AV7" i="23"/>
  <c r="AQ7" i="23"/>
  <c r="AP7" i="23"/>
  <c r="AX6" i="23"/>
  <c r="BA6" i="23"/>
  <c r="AZ6" i="23"/>
  <c r="AY6" i="23"/>
  <c r="AV6" i="23"/>
  <c r="AQ6" i="23"/>
  <c r="AP6" i="23"/>
  <c r="AX5" i="23"/>
  <c r="BA5" i="23"/>
  <c r="AZ5" i="23"/>
  <c r="AY5" i="23"/>
  <c r="AV5" i="23"/>
  <c r="AQ5" i="23"/>
  <c r="AP5" i="23"/>
  <c r="AZ89" i="22"/>
  <c r="AY89" i="22"/>
  <c r="AQ89" i="22"/>
  <c r="AX32" i="22"/>
  <c r="AV4" i="22"/>
  <c r="AQ32" i="22"/>
  <c r="AP4" i="22"/>
  <c r="AW32" i="22"/>
  <c r="AX89" i="22"/>
  <c r="AR32" i="22"/>
  <c r="AS32" i="22"/>
  <c r="AQ46" i="22"/>
  <c r="AQ57" i="22"/>
  <c r="AQ68" i="22"/>
  <c r="AQ79" i="22"/>
  <c r="AS89" i="22"/>
  <c r="AT32" i="22"/>
  <c r="AT89" i="22"/>
  <c r="AU89" i="22"/>
  <c r="AV32" i="22"/>
  <c r="AW89" i="22"/>
  <c r="AU32" i="22"/>
  <c r="AV89" i="22"/>
  <c r="AR45" i="22"/>
  <c r="AR56" i="22"/>
  <c r="AR67" i="22"/>
  <c r="AR78" i="22"/>
  <c r="AR89" i="22"/>
  <c r="AP45" i="22"/>
  <c r="AP56" i="22"/>
  <c r="AP67" i="22"/>
  <c r="AP78" i="22"/>
  <c r="AP89" i="22"/>
  <c r="AZ88" i="22"/>
  <c r="AY88" i="22"/>
  <c r="AQ88" i="22"/>
  <c r="AX31" i="22"/>
  <c r="AQ31" i="22"/>
  <c r="AW31" i="22"/>
  <c r="AX88" i="22"/>
  <c r="AR31" i="22"/>
  <c r="AS31" i="22"/>
  <c r="AS88" i="22"/>
  <c r="AT31" i="22"/>
  <c r="AT88" i="22"/>
  <c r="AU88" i="22"/>
  <c r="AV31" i="22"/>
  <c r="AW88" i="22"/>
  <c r="AU31" i="22"/>
  <c r="AV88" i="22"/>
  <c r="AR44" i="22"/>
  <c r="AR55" i="22"/>
  <c r="AR66" i="22"/>
  <c r="AR77" i="22"/>
  <c r="AR88" i="22"/>
  <c r="AP44" i="22"/>
  <c r="AP55" i="22"/>
  <c r="AP66" i="22"/>
  <c r="AP77" i="22"/>
  <c r="AP88" i="22"/>
  <c r="AZ87" i="22"/>
  <c r="AY87" i="22"/>
  <c r="AQ87" i="22"/>
  <c r="AX30" i="22"/>
  <c r="AQ30" i="22"/>
  <c r="AW30" i="22"/>
  <c r="AX87" i="22"/>
  <c r="AR30" i="22"/>
  <c r="AS30" i="22"/>
  <c r="AS87" i="22"/>
  <c r="AT30" i="22"/>
  <c r="AT87" i="22"/>
  <c r="AU87" i="22"/>
  <c r="AV30" i="22"/>
  <c r="AW87" i="22"/>
  <c r="AU30" i="22"/>
  <c r="AV87" i="22"/>
  <c r="AR43" i="22"/>
  <c r="AR54" i="22"/>
  <c r="AR65" i="22"/>
  <c r="AR76" i="22"/>
  <c r="AR87" i="22"/>
  <c r="AP43" i="22"/>
  <c r="AP54" i="22"/>
  <c r="AP65" i="22"/>
  <c r="AP76" i="22"/>
  <c r="AP87" i="22"/>
  <c r="AZ86" i="22"/>
  <c r="AY86" i="22"/>
  <c r="AQ86" i="22"/>
  <c r="AX29" i="22"/>
  <c r="AQ29" i="22"/>
  <c r="AW29" i="22"/>
  <c r="AX86" i="22"/>
  <c r="AR29" i="22"/>
  <c r="AS29" i="22"/>
  <c r="AS86" i="22"/>
  <c r="AT29" i="22"/>
  <c r="AT86" i="22"/>
  <c r="AU86" i="22"/>
  <c r="AV29" i="22"/>
  <c r="AW86" i="22"/>
  <c r="AU29" i="22"/>
  <c r="AV86" i="22"/>
  <c r="AR42" i="22"/>
  <c r="AR53" i="22"/>
  <c r="AR64" i="22"/>
  <c r="AR75" i="22"/>
  <c r="AR86" i="22"/>
  <c r="AP42" i="22"/>
  <c r="AP53" i="22"/>
  <c r="AP64" i="22"/>
  <c r="AP75" i="22"/>
  <c r="AP86" i="22"/>
  <c r="AZ85" i="22"/>
  <c r="AY85" i="22"/>
  <c r="AQ85" i="22"/>
  <c r="AX28" i="22"/>
  <c r="AQ28" i="22"/>
  <c r="AW28" i="22"/>
  <c r="AX85" i="22"/>
  <c r="AR28" i="22"/>
  <c r="AS28" i="22"/>
  <c r="AS85" i="22"/>
  <c r="AT28" i="22"/>
  <c r="AT85" i="22"/>
  <c r="AU85" i="22"/>
  <c r="AV28" i="22"/>
  <c r="AW85" i="22"/>
  <c r="AU28" i="22"/>
  <c r="AV85" i="22"/>
  <c r="AR41" i="22"/>
  <c r="AR52" i="22"/>
  <c r="AR63" i="22"/>
  <c r="AR74" i="22"/>
  <c r="AR85" i="22"/>
  <c r="AP41" i="22"/>
  <c r="AP52" i="22"/>
  <c r="AP63" i="22"/>
  <c r="AP74" i="22"/>
  <c r="AP85" i="22"/>
  <c r="AZ84" i="22"/>
  <c r="AY84" i="22"/>
  <c r="AQ84" i="22"/>
  <c r="AX27" i="22"/>
  <c r="AQ27" i="22"/>
  <c r="AW27" i="22"/>
  <c r="AX84" i="22"/>
  <c r="AR27" i="22"/>
  <c r="AS27" i="22"/>
  <c r="AS84" i="22"/>
  <c r="AT27" i="22"/>
  <c r="AT84" i="22"/>
  <c r="AU84" i="22"/>
  <c r="AV27" i="22"/>
  <c r="AW84" i="22"/>
  <c r="AU27" i="22"/>
  <c r="AV84" i="22"/>
  <c r="AR40" i="22"/>
  <c r="AR51" i="22"/>
  <c r="AR62" i="22"/>
  <c r="AR73" i="22"/>
  <c r="AR84" i="22"/>
  <c r="AP40" i="22"/>
  <c r="AP51" i="22"/>
  <c r="AP62" i="22"/>
  <c r="AP73" i="22"/>
  <c r="AP84" i="22"/>
  <c r="AZ83" i="22"/>
  <c r="AY83" i="22"/>
  <c r="AQ83" i="22"/>
  <c r="AX26" i="22"/>
  <c r="AQ26" i="22"/>
  <c r="AW26" i="22"/>
  <c r="AX83" i="22"/>
  <c r="AR26" i="22"/>
  <c r="AS26" i="22"/>
  <c r="AS83" i="22"/>
  <c r="AT26" i="22"/>
  <c r="AT83" i="22"/>
  <c r="AU83" i="22"/>
  <c r="AV26" i="22"/>
  <c r="AW83" i="22"/>
  <c r="AU26" i="22"/>
  <c r="AV83" i="22"/>
  <c r="AR39" i="22"/>
  <c r="AR50" i="22"/>
  <c r="AR61" i="22"/>
  <c r="AR72" i="22"/>
  <c r="AR83" i="22"/>
  <c r="AP39" i="22"/>
  <c r="AP50" i="22"/>
  <c r="AP61" i="22"/>
  <c r="AP72" i="22"/>
  <c r="AP83" i="22"/>
  <c r="AZ82" i="22"/>
  <c r="AY82" i="22"/>
  <c r="AQ82" i="22"/>
  <c r="AX25" i="22"/>
  <c r="AQ25" i="22"/>
  <c r="AW25" i="22"/>
  <c r="AX82" i="22"/>
  <c r="AR25" i="22"/>
  <c r="AS25" i="22"/>
  <c r="AS82" i="22"/>
  <c r="AT25" i="22"/>
  <c r="AT82" i="22"/>
  <c r="AU82" i="22"/>
  <c r="AV25" i="22"/>
  <c r="AW82" i="22"/>
  <c r="AU25" i="22"/>
  <c r="AV82" i="22"/>
  <c r="AR38" i="22"/>
  <c r="AR49" i="22"/>
  <c r="AR60" i="22"/>
  <c r="AR71" i="22"/>
  <c r="AR82" i="22"/>
  <c r="AP38" i="22"/>
  <c r="AP49" i="22"/>
  <c r="AP60" i="22"/>
  <c r="AP71" i="22"/>
  <c r="AP82" i="22"/>
  <c r="AQ22" i="22"/>
  <c r="AZ81" i="22"/>
  <c r="AQ81" i="22"/>
  <c r="AR24" i="22"/>
  <c r="AS24" i="22"/>
  <c r="AS81" i="22"/>
  <c r="AQ24" i="22"/>
  <c r="AT24" i="22"/>
  <c r="AT81" i="22"/>
  <c r="AU81" i="22"/>
  <c r="AU24" i="22"/>
  <c r="AV81" i="22"/>
  <c r="AV24" i="22"/>
  <c r="AW81" i="22"/>
  <c r="AX24" i="22"/>
  <c r="AW24" i="22"/>
  <c r="AX81" i="22"/>
  <c r="AY81" i="22"/>
  <c r="AR37" i="22"/>
  <c r="AR48" i="22"/>
  <c r="AR59" i="22"/>
  <c r="AR70" i="22"/>
  <c r="AR81" i="22"/>
  <c r="AP24" i="22"/>
  <c r="AP37" i="22"/>
  <c r="AP48" i="22"/>
  <c r="AP59" i="22"/>
  <c r="AP70" i="22"/>
  <c r="AP81" i="22"/>
  <c r="AS35" i="22"/>
  <c r="AU35" i="22"/>
  <c r="AU46" i="22"/>
  <c r="AU57" i="22"/>
  <c r="AU68" i="22"/>
  <c r="AU79" i="22"/>
  <c r="AS46" i="22"/>
  <c r="AS57" i="22"/>
  <c r="AS68" i="22"/>
  <c r="AS79" i="22"/>
  <c r="AZ78" i="22"/>
  <c r="AY78" i="22"/>
  <c r="AQ78" i="22"/>
  <c r="AX78" i="22"/>
  <c r="AS78" i="22"/>
  <c r="AT78" i="22"/>
  <c r="AU78" i="22"/>
  <c r="AW78" i="22"/>
  <c r="AV78" i="22"/>
  <c r="AZ77" i="22"/>
  <c r="AY77" i="22"/>
  <c r="AQ77" i="22"/>
  <c r="AX77" i="22"/>
  <c r="AS77" i="22"/>
  <c r="AT77" i="22"/>
  <c r="AU77" i="22"/>
  <c r="AW77" i="22"/>
  <c r="AV77" i="22"/>
  <c r="AZ76" i="22"/>
  <c r="AY76" i="22"/>
  <c r="AQ76" i="22"/>
  <c r="AX76" i="22"/>
  <c r="AS76" i="22"/>
  <c r="AT76" i="22"/>
  <c r="AU76" i="22"/>
  <c r="AW76" i="22"/>
  <c r="AV76" i="22"/>
  <c r="AZ75" i="22"/>
  <c r="AY75" i="22"/>
  <c r="AQ75" i="22"/>
  <c r="AX75" i="22"/>
  <c r="AS75" i="22"/>
  <c r="AT75" i="22"/>
  <c r="AU75" i="22"/>
  <c r="AW75" i="22"/>
  <c r="AV75" i="22"/>
  <c r="AZ74" i="22"/>
  <c r="AY74" i="22"/>
  <c r="AQ74" i="22"/>
  <c r="AX74" i="22"/>
  <c r="AS74" i="22"/>
  <c r="AT74" i="22"/>
  <c r="AU74" i="22"/>
  <c r="AW74" i="22"/>
  <c r="AV74" i="22"/>
  <c r="AZ73" i="22"/>
  <c r="AY73" i="22"/>
  <c r="AQ73" i="22"/>
  <c r="AX73" i="22"/>
  <c r="AS73" i="22"/>
  <c r="AT73" i="22"/>
  <c r="AU73" i="22"/>
  <c r="AW73" i="22"/>
  <c r="AV73" i="22"/>
  <c r="AZ72" i="22"/>
  <c r="AY72" i="22"/>
  <c r="AQ72" i="22"/>
  <c r="AX72" i="22"/>
  <c r="AS72" i="22"/>
  <c r="AT72" i="22"/>
  <c r="AU72" i="22"/>
  <c r="AW72" i="22"/>
  <c r="AV72" i="22"/>
  <c r="AZ71" i="22"/>
  <c r="AY71" i="22"/>
  <c r="AQ71" i="22"/>
  <c r="AX71" i="22"/>
  <c r="AS71" i="22"/>
  <c r="AT71" i="22"/>
  <c r="AU71" i="22"/>
  <c r="AW71" i="22"/>
  <c r="AV71" i="22"/>
  <c r="AZ70" i="22"/>
  <c r="AQ70" i="22"/>
  <c r="AS70" i="22"/>
  <c r="AT70" i="22"/>
  <c r="AU70" i="22"/>
  <c r="AV70" i="22"/>
  <c r="AW70" i="22"/>
  <c r="AX70" i="22"/>
  <c r="AY70" i="22"/>
  <c r="AZ67" i="22"/>
  <c r="AY67" i="22"/>
  <c r="AQ67" i="22"/>
  <c r="AX67" i="22"/>
  <c r="AS67" i="22"/>
  <c r="AT67" i="22"/>
  <c r="AU67" i="22"/>
  <c r="AW67" i="22"/>
  <c r="AV67" i="22"/>
  <c r="AZ66" i="22"/>
  <c r="AY66" i="22"/>
  <c r="AQ66" i="22"/>
  <c r="AX66" i="22"/>
  <c r="AS66" i="22"/>
  <c r="AT66" i="22"/>
  <c r="AU66" i="22"/>
  <c r="AW66" i="22"/>
  <c r="AV66" i="22"/>
  <c r="AZ65" i="22"/>
  <c r="AY65" i="22"/>
  <c r="AQ65" i="22"/>
  <c r="AX65" i="22"/>
  <c r="AS65" i="22"/>
  <c r="AT65" i="22"/>
  <c r="AU65" i="22"/>
  <c r="AW65" i="22"/>
  <c r="AV65" i="22"/>
  <c r="AZ64" i="22"/>
  <c r="AY64" i="22"/>
  <c r="AQ64" i="22"/>
  <c r="AX64" i="22"/>
  <c r="AS64" i="22"/>
  <c r="AT64" i="22"/>
  <c r="AU64" i="22"/>
  <c r="AW64" i="22"/>
  <c r="AV64" i="22"/>
  <c r="AZ63" i="22"/>
  <c r="AY63" i="22"/>
  <c r="AQ63" i="22"/>
  <c r="AX63" i="22"/>
  <c r="AS63" i="22"/>
  <c r="AT63" i="22"/>
  <c r="AU63" i="22"/>
  <c r="AW63" i="22"/>
  <c r="AV63" i="22"/>
  <c r="AZ62" i="22"/>
  <c r="AY62" i="22"/>
  <c r="AQ62" i="22"/>
  <c r="AX62" i="22"/>
  <c r="AS62" i="22"/>
  <c r="AT62" i="22"/>
  <c r="AU62" i="22"/>
  <c r="AW62" i="22"/>
  <c r="AV62" i="22"/>
  <c r="AZ61" i="22"/>
  <c r="AY61" i="22"/>
  <c r="AQ61" i="22"/>
  <c r="AX61" i="22"/>
  <c r="AS61" i="22"/>
  <c r="AT61" i="22"/>
  <c r="AU61" i="22"/>
  <c r="AW61" i="22"/>
  <c r="AV61" i="22"/>
  <c r="AZ60" i="22"/>
  <c r="AY60" i="22"/>
  <c r="AQ60" i="22"/>
  <c r="AX60" i="22"/>
  <c r="AS60" i="22"/>
  <c r="AT60" i="22"/>
  <c r="AU60" i="22"/>
  <c r="AW60" i="22"/>
  <c r="AV60" i="22"/>
  <c r="AZ59" i="22"/>
  <c r="AQ59" i="22"/>
  <c r="AS59" i="22"/>
  <c r="AT59" i="22"/>
  <c r="AU59" i="22"/>
  <c r="AV59" i="22"/>
  <c r="AW59" i="22"/>
  <c r="AX59" i="22"/>
  <c r="AY59" i="22"/>
  <c r="AZ56" i="22"/>
  <c r="AY56" i="22"/>
  <c r="AQ56" i="22"/>
  <c r="AX56" i="22"/>
  <c r="AS56" i="22"/>
  <c r="AT56" i="22"/>
  <c r="AU56" i="22"/>
  <c r="AW56" i="22"/>
  <c r="AV56" i="22"/>
  <c r="AZ55" i="22"/>
  <c r="AY55" i="22"/>
  <c r="AQ55" i="22"/>
  <c r="AX55" i="22"/>
  <c r="AS55" i="22"/>
  <c r="AT55" i="22"/>
  <c r="AU55" i="22"/>
  <c r="AW55" i="22"/>
  <c r="AV55" i="22"/>
  <c r="AZ54" i="22"/>
  <c r="AY54" i="22"/>
  <c r="AQ54" i="22"/>
  <c r="AX54" i="22"/>
  <c r="AS54" i="22"/>
  <c r="AT54" i="22"/>
  <c r="AU54" i="22"/>
  <c r="AW54" i="22"/>
  <c r="AV54" i="22"/>
  <c r="AZ53" i="22"/>
  <c r="AY53" i="22"/>
  <c r="AQ53" i="22"/>
  <c r="AX53" i="22"/>
  <c r="AS53" i="22"/>
  <c r="AT53" i="22"/>
  <c r="AU53" i="22"/>
  <c r="AW53" i="22"/>
  <c r="AV53" i="22"/>
  <c r="AQ37" i="22"/>
  <c r="AS37" i="22"/>
  <c r="AT37" i="22"/>
  <c r="AU37" i="22"/>
  <c r="I45" i="22"/>
  <c r="AQ48" i="22"/>
  <c r="AS48" i="22"/>
  <c r="AT48" i="22"/>
  <c r="AU48" i="22"/>
  <c r="N45" i="22"/>
  <c r="S45" i="22"/>
  <c r="X45" i="22"/>
  <c r="AC45" i="22"/>
  <c r="AH45" i="22"/>
  <c r="AV37" i="22"/>
  <c r="AW37" i="22"/>
  <c r="AX37" i="22"/>
  <c r="AY37" i="22"/>
  <c r="AZ37" i="22"/>
  <c r="I51" i="22"/>
  <c r="AV48" i="22"/>
  <c r="AW48" i="22"/>
  <c r="AX48" i="22"/>
  <c r="AY48" i="22"/>
  <c r="AZ48" i="22"/>
  <c r="N51" i="22"/>
  <c r="S51" i="22"/>
  <c r="X51" i="22"/>
  <c r="AC51" i="22"/>
  <c r="AH51" i="22"/>
  <c r="AH53" i="22"/>
  <c r="AC53" i="22"/>
  <c r="X53" i="22"/>
  <c r="S53" i="22"/>
  <c r="N53" i="22"/>
  <c r="I53" i="22"/>
  <c r="AZ52" i="22"/>
  <c r="AY52" i="22"/>
  <c r="AQ52" i="22"/>
  <c r="AX52" i="22"/>
  <c r="AS52" i="22"/>
  <c r="AT52" i="22"/>
  <c r="AU52" i="22"/>
  <c r="AW52" i="22"/>
  <c r="AV52" i="22"/>
  <c r="AZ51" i="22"/>
  <c r="AY51" i="22"/>
  <c r="AQ51" i="22"/>
  <c r="AX51" i="22"/>
  <c r="AS51" i="22"/>
  <c r="AT51" i="22"/>
  <c r="AU51" i="22"/>
  <c r="AW51" i="22"/>
  <c r="AV51" i="22"/>
  <c r="AZ50" i="22"/>
  <c r="AY50" i="22"/>
  <c r="AQ50" i="22"/>
  <c r="AX50" i="22"/>
  <c r="AS50" i="22"/>
  <c r="AT50" i="22"/>
  <c r="AU50" i="22"/>
  <c r="AW50" i="22"/>
  <c r="AV50" i="22"/>
  <c r="I50" i="22"/>
  <c r="N50" i="22"/>
  <c r="S50" i="22"/>
  <c r="X50" i="22"/>
  <c r="AC50" i="22"/>
  <c r="AH50" i="22"/>
  <c r="AZ49" i="22"/>
  <c r="AY49" i="22"/>
  <c r="AQ49" i="22"/>
  <c r="AX49" i="22"/>
  <c r="AS49" i="22"/>
  <c r="AT49" i="22"/>
  <c r="AU49" i="22"/>
  <c r="AW49" i="22"/>
  <c r="AV49" i="22"/>
  <c r="I49" i="22"/>
  <c r="N49" i="22"/>
  <c r="S49" i="22"/>
  <c r="X49" i="22"/>
  <c r="AC49" i="22"/>
  <c r="AH49" i="22"/>
  <c r="I48" i="22"/>
  <c r="N48" i="22"/>
  <c r="S48" i="22"/>
  <c r="X48" i="22"/>
  <c r="AC48" i="22"/>
  <c r="AH48" i="22"/>
  <c r="AZ45" i="22"/>
  <c r="AY45" i="22"/>
  <c r="AQ45" i="22"/>
  <c r="AX45" i="22"/>
  <c r="AS45" i="22"/>
  <c r="AT45" i="22"/>
  <c r="AU45" i="22"/>
  <c r="AW45" i="22"/>
  <c r="AV45" i="22"/>
  <c r="AZ44" i="22"/>
  <c r="AY44" i="22"/>
  <c r="AQ44" i="22"/>
  <c r="AX44" i="22"/>
  <c r="AS44" i="22"/>
  <c r="AT44" i="22"/>
  <c r="AU44" i="22"/>
  <c r="AW44" i="22"/>
  <c r="AV44" i="22"/>
  <c r="I44" i="22"/>
  <c r="N44" i="22"/>
  <c r="S44" i="22"/>
  <c r="X44" i="22"/>
  <c r="AC44" i="22"/>
  <c r="AH44" i="22"/>
  <c r="AZ43" i="22"/>
  <c r="AY43" i="22"/>
  <c r="AQ43" i="22"/>
  <c r="AX43" i="22"/>
  <c r="AS43" i="22"/>
  <c r="AT43" i="22"/>
  <c r="AU43" i="22"/>
  <c r="AW43" i="22"/>
  <c r="AV43" i="22"/>
  <c r="I43" i="22"/>
  <c r="N43" i="22"/>
  <c r="S43" i="22"/>
  <c r="X43" i="22"/>
  <c r="AC43" i="22"/>
  <c r="AH43" i="22"/>
  <c r="AZ42" i="22"/>
  <c r="AY42" i="22"/>
  <c r="AQ42" i="22"/>
  <c r="AX42" i="22"/>
  <c r="AS42" i="22"/>
  <c r="AT42" i="22"/>
  <c r="AU42" i="22"/>
  <c r="AW42" i="22"/>
  <c r="AV42" i="22"/>
  <c r="AZ41" i="22"/>
  <c r="AY41" i="22"/>
  <c r="AQ41" i="22"/>
  <c r="AX41" i="22"/>
  <c r="AS41" i="22"/>
  <c r="AT41" i="22"/>
  <c r="AU41" i="22"/>
  <c r="AW41" i="22"/>
  <c r="AV41" i="22"/>
  <c r="AZ40" i="22"/>
  <c r="AY40" i="22"/>
  <c r="AQ40" i="22"/>
  <c r="AX40" i="22"/>
  <c r="AS40" i="22"/>
  <c r="AT40" i="22"/>
  <c r="AU40" i="22"/>
  <c r="AW40" i="22"/>
  <c r="AV40" i="22"/>
  <c r="AH40" i="22"/>
  <c r="AZ39" i="22"/>
  <c r="AY39" i="22"/>
  <c r="AQ39" i="22"/>
  <c r="AX39" i="22"/>
  <c r="AS39" i="22"/>
  <c r="AT39" i="22"/>
  <c r="AU39" i="22"/>
  <c r="AW39" i="22"/>
  <c r="AV39" i="22"/>
  <c r="AZ38" i="22"/>
  <c r="AY38" i="22"/>
  <c r="AQ38" i="22"/>
  <c r="AX38" i="22"/>
  <c r="AS38" i="22"/>
  <c r="AT38" i="22"/>
  <c r="AU38" i="22"/>
  <c r="AW38" i="22"/>
  <c r="AV38" i="22"/>
  <c r="A35" i="22"/>
  <c r="A19" i="22"/>
  <c r="AW14" i="22"/>
  <c r="AV14" i="22"/>
  <c r="AP14" i="22"/>
  <c r="AW13" i="22"/>
  <c r="AV13" i="22"/>
  <c r="AP13" i="22"/>
  <c r="AW12" i="22"/>
  <c r="AV12" i="22"/>
  <c r="AP12" i="22"/>
  <c r="AV11" i="22"/>
  <c r="AQ11" i="22"/>
  <c r="AP11" i="22"/>
  <c r="AQ10" i="22"/>
  <c r="AP10" i="22"/>
  <c r="AQ9" i="22"/>
  <c r="AP9" i="22"/>
  <c r="AX8" i="22"/>
  <c r="BA8" i="22"/>
  <c r="AZ8" i="22"/>
  <c r="AY8" i="22"/>
  <c r="AV8" i="22"/>
  <c r="AQ8" i="22"/>
  <c r="AP8" i="22"/>
  <c r="AX7" i="22"/>
  <c r="BA7" i="22"/>
  <c r="AZ7" i="22"/>
  <c r="AY7" i="22"/>
  <c r="AV7" i="22"/>
  <c r="AQ7" i="22"/>
  <c r="AP7" i="22"/>
  <c r="AX6" i="22"/>
  <c r="BA6" i="22"/>
  <c r="AZ6" i="22"/>
  <c r="AY6" i="22"/>
  <c r="AV6" i="22"/>
  <c r="AQ6" i="22"/>
  <c r="AP6" i="22"/>
  <c r="AX5" i="22"/>
  <c r="BA5" i="22"/>
  <c r="AZ5" i="22"/>
  <c r="AY5" i="22"/>
  <c r="AV5" i="22"/>
  <c r="AQ5" i="22"/>
  <c r="AP5" i="22"/>
  <c r="AR37" i="2"/>
  <c r="AQ11" i="2"/>
  <c r="AQ10" i="2"/>
  <c r="AQ6" i="2"/>
  <c r="AQ7" i="2"/>
  <c r="AQ8" i="2"/>
  <c r="AQ9" i="2"/>
  <c r="AQ5" i="2"/>
  <c r="A35" i="2"/>
  <c r="A19" i="2"/>
  <c r="AQ24" i="2"/>
  <c r="AP4" i="2"/>
  <c r="AT24" i="2"/>
  <c r="AQ81" i="2"/>
  <c r="AR48" i="2"/>
  <c r="AR59" i="2"/>
  <c r="AR70" i="2"/>
  <c r="AR81" i="2"/>
  <c r="AT81" i="2"/>
  <c r="AR24" i="2"/>
  <c r="AS24" i="2"/>
  <c r="AQ46" i="2"/>
  <c r="AQ57" i="2"/>
  <c r="AQ68" i="2"/>
  <c r="AQ79" i="2"/>
  <c r="AS81" i="2"/>
  <c r="AU81" i="2"/>
  <c r="AU24" i="2"/>
  <c r="AV81" i="2"/>
  <c r="AC48" i="2"/>
  <c r="AQ70" i="2"/>
  <c r="AT70" i="2"/>
  <c r="AS70" i="2"/>
  <c r="AU70" i="2"/>
  <c r="AV70" i="2"/>
  <c r="X48" i="2"/>
  <c r="AQ59" i="2"/>
  <c r="AT59" i="2"/>
  <c r="AS59" i="2"/>
  <c r="AU59" i="2"/>
  <c r="AV59" i="2"/>
  <c r="S48" i="2"/>
  <c r="AQ48" i="2"/>
  <c r="AT48" i="2"/>
  <c r="AS48" i="2"/>
  <c r="AU48" i="2"/>
  <c r="AV48" i="2"/>
  <c r="N48" i="2"/>
  <c r="AQ37" i="2"/>
  <c r="AT37" i="2"/>
  <c r="AS37" i="2"/>
  <c r="AU37" i="2"/>
  <c r="AV37" i="2"/>
  <c r="I48" i="2"/>
  <c r="AP5" i="2"/>
  <c r="AP6" i="2"/>
  <c r="AP7" i="2"/>
  <c r="AP8" i="2"/>
  <c r="AP9" i="2"/>
  <c r="N45" i="2"/>
  <c r="AQ22" i="2"/>
  <c r="AV11" i="2"/>
  <c r="AV12" i="2"/>
  <c r="AV13" i="2"/>
  <c r="AV14" i="2"/>
  <c r="AW14" i="2"/>
  <c r="AV24" i="2"/>
  <c r="AW48" i="2"/>
  <c r="AX24" i="2"/>
  <c r="AV4" i="2"/>
  <c r="AV5" i="2"/>
  <c r="AV6" i="2"/>
  <c r="AV7" i="2"/>
  <c r="AV8" i="2"/>
  <c r="AW24" i="2"/>
  <c r="AX8" i="2"/>
  <c r="AX48" i="2"/>
  <c r="AY48" i="2"/>
  <c r="AZ48" i="2"/>
  <c r="N51" i="2"/>
  <c r="N53" i="2"/>
  <c r="S45" i="2"/>
  <c r="AW59" i="2"/>
  <c r="AX59" i="2"/>
  <c r="AY59" i="2"/>
  <c r="AZ59" i="2"/>
  <c r="S51" i="2"/>
  <c r="S53" i="2"/>
  <c r="X45" i="2"/>
  <c r="AW70" i="2"/>
  <c r="AX70" i="2"/>
  <c r="AY70" i="2"/>
  <c r="AZ70" i="2"/>
  <c r="X51" i="2"/>
  <c r="X53" i="2"/>
  <c r="AC45" i="2"/>
  <c r="AW81" i="2"/>
  <c r="AX81" i="2"/>
  <c r="AY81" i="2"/>
  <c r="AZ81" i="2"/>
  <c r="AC51" i="2"/>
  <c r="AC53" i="2"/>
  <c r="I45" i="2"/>
  <c r="AH45" i="2"/>
  <c r="AW37" i="2"/>
  <c r="AX37" i="2"/>
  <c r="AY37" i="2"/>
  <c r="AZ37" i="2"/>
  <c r="I51" i="2"/>
  <c r="AH51" i="2"/>
  <c r="AH53" i="2"/>
  <c r="I53" i="2"/>
  <c r="AC50" i="2"/>
  <c r="X50" i="2"/>
  <c r="S50" i="2"/>
  <c r="N50" i="2"/>
  <c r="I50" i="2"/>
  <c r="AC49" i="2"/>
  <c r="X49" i="2"/>
  <c r="S49" i="2"/>
  <c r="N49" i="2"/>
  <c r="I49" i="2"/>
  <c r="AH50" i="2"/>
  <c r="AH49" i="2"/>
  <c r="AH48" i="2"/>
  <c r="I44" i="2"/>
  <c r="N44" i="2"/>
  <c r="S44" i="2"/>
  <c r="X44" i="2"/>
  <c r="AC44" i="2"/>
  <c r="AH44" i="2"/>
  <c r="I43" i="2"/>
  <c r="N43" i="2"/>
  <c r="S43" i="2"/>
  <c r="X43" i="2"/>
  <c r="AC43" i="2"/>
  <c r="AH43" i="2"/>
  <c r="AR25" i="2"/>
  <c r="AP24" i="2"/>
  <c r="AZ89" i="2"/>
  <c r="AY89" i="2"/>
  <c r="AQ89" i="2"/>
  <c r="AX32" i="2"/>
  <c r="AQ32" i="2"/>
  <c r="AW32" i="2"/>
  <c r="AX89" i="2"/>
  <c r="AR32" i="2"/>
  <c r="AS32" i="2"/>
  <c r="AS89" i="2"/>
  <c r="AT32" i="2"/>
  <c r="AT89" i="2"/>
  <c r="AU89" i="2"/>
  <c r="AV32" i="2"/>
  <c r="AW89" i="2"/>
  <c r="AU32" i="2"/>
  <c r="AV89" i="2"/>
  <c r="AR45" i="2"/>
  <c r="AR56" i="2"/>
  <c r="AR67" i="2"/>
  <c r="AR78" i="2"/>
  <c r="AR89" i="2"/>
  <c r="AP45" i="2"/>
  <c r="AP56" i="2"/>
  <c r="AP67" i="2"/>
  <c r="AP78" i="2"/>
  <c r="AP89" i="2"/>
  <c r="AZ88" i="2"/>
  <c r="AY88" i="2"/>
  <c r="AQ88" i="2"/>
  <c r="AX31" i="2"/>
  <c r="AQ31" i="2"/>
  <c r="AW31" i="2"/>
  <c r="AX88" i="2"/>
  <c r="AR31" i="2"/>
  <c r="AS31" i="2"/>
  <c r="AS88" i="2"/>
  <c r="AT31" i="2"/>
  <c r="AT88" i="2"/>
  <c r="AU88" i="2"/>
  <c r="AV31" i="2"/>
  <c r="AW88" i="2"/>
  <c r="AU31" i="2"/>
  <c r="AV88" i="2"/>
  <c r="AR44" i="2"/>
  <c r="AR55" i="2"/>
  <c r="AR66" i="2"/>
  <c r="AR77" i="2"/>
  <c r="AR88" i="2"/>
  <c r="AP44" i="2"/>
  <c r="AP55" i="2"/>
  <c r="AP66" i="2"/>
  <c r="AP77" i="2"/>
  <c r="AP88" i="2"/>
  <c r="AZ87" i="2"/>
  <c r="AY87" i="2"/>
  <c r="AQ87" i="2"/>
  <c r="AX30" i="2"/>
  <c r="AQ30" i="2"/>
  <c r="AW30" i="2"/>
  <c r="AX87" i="2"/>
  <c r="AR30" i="2"/>
  <c r="AS30" i="2"/>
  <c r="AS87" i="2"/>
  <c r="AT30" i="2"/>
  <c r="AT87" i="2"/>
  <c r="AU87" i="2"/>
  <c r="AV30" i="2"/>
  <c r="AW87" i="2"/>
  <c r="AU30" i="2"/>
  <c r="AV87" i="2"/>
  <c r="AR43" i="2"/>
  <c r="AR54" i="2"/>
  <c r="AR65" i="2"/>
  <c r="AR76" i="2"/>
  <c r="AR87" i="2"/>
  <c r="AP43" i="2"/>
  <c r="AP54" i="2"/>
  <c r="AP65" i="2"/>
  <c r="AP76" i="2"/>
  <c r="AP87" i="2"/>
  <c r="AZ86" i="2"/>
  <c r="AY86" i="2"/>
  <c r="AQ86" i="2"/>
  <c r="AX29" i="2"/>
  <c r="AQ29" i="2"/>
  <c r="AW29" i="2"/>
  <c r="AX86" i="2"/>
  <c r="AR29" i="2"/>
  <c r="AS29" i="2"/>
  <c r="AS86" i="2"/>
  <c r="AT29" i="2"/>
  <c r="AT86" i="2"/>
  <c r="AU86" i="2"/>
  <c r="AV29" i="2"/>
  <c r="AW86" i="2"/>
  <c r="AU29" i="2"/>
  <c r="AV86" i="2"/>
  <c r="AR42" i="2"/>
  <c r="AR53" i="2"/>
  <c r="AR64" i="2"/>
  <c r="AR75" i="2"/>
  <c r="AR86" i="2"/>
  <c r="AP42" i="2"/>
  <c r="AP53" i="2"/>
  <c r="AP64" i="2"/>
  <c r="AP75" i="2"/>
  <c r="AP86" i="2"/>
  <c r="AZ85" i="2"/>
  <c r="AY85" i="2"/>
  <c r="AQ85" i="2"/>
  <c r="AX28" i="2"/>
  <c r="AQ28" i="2"/>
  <c r="AW28" i="2"/>
  <c r="AX85" i="2"/>
  <c r="AR28" i="2"/>
  <c r="AS28" i="2"/>
  <c r="AS85" i="2"/>
  <c r="AT28" i="2"/>
  <c r="AT85" i="2"/>
  <c r="AU85" i="2"/>
  <c r="AV28" i="2"/>
  <c r="AW85" i="2"/>
  <c r="AU28" i="2"/>
  <c r="AV85" i="2"/>
  <c r="AR41" i="2"/>
  <c r="AR52" i="2"/>
  <c r="AR63" i="2"/>
  <c r="AR74" i="2"/>
  <c r="AR85" i="2"/>
  <c r="AP41" i="2"/>
  <c r="AP52" i="2"/>
  <c r="AP63" i="2"/>
  <c r="AP74" i="2"/>
  <c r="AP85" i="2"/>
  <c r="AZ84" i="2"/>
  <c r="AY84" i="2"/>
  <c r="AQ84" i="2"/>
  <c r="AX27" i="2"/>
  <c r="AQ27" i="2"/>
  <c r="AW27" i="2"/>
  <c r="AX84" i="2"/>
  <c r="AR27" i="2"/>
  <c r="AS27" i="2"/>
  <c r="AS84" i="2"/>
  <c r="AT27" i="2"/>
  <c r="AT84" i="2"/>
  <c r="AU84" i="2"/>
  <c r="AV27" i="2"/>
  <c r="AW84" i="2"/>
  <c r="AU27" i="2"/>
  <c r="AV84" i="2"/>
  <c r="AR40" i="2"/>
  <c r="AR51" i="2"/>
  <c r="AR62" i="2"/>
  <c r="AR73" i="2"/>
  <c r="AR84" i="2"/>
  <c r="AP40" i="2"/>
  <c r="AP51" i="2"/>
  <c r="AP62" i="2"/>
  <c r="AP73" i="2"/>
  <c r="AP84" i="2"/>
  <c r="AZ83" i="2"/>
  <c r="AY83" i="2"/>
  <c r="AQ83" i="2"/>
  <c r="AX26" i="2"/>
  <c r="AQ26" i="2"/>
  <c r="AW26" i="2"/>
  <c r="AX83" i="2"/>
  <c r="AR26" i="2"/>
  <c r="AS26" i="2"/>
  <c r="AS83" i="2"/>
  <c r="AT26" i="2"/>
  <c r="AT83" i="2"/>
  <c r="AU83" i="2"/>
  <c r="AV26" i="2"/>
  <c r="AW83" i="2"/>
  <c r="AU26" i="2"/>
  <c r="AV83" i="2"/>
  <c r="AR39" i="2"/>
  <c r="AR50" i="2"/>
  <c r="AR61" i="2"/>
  <c r="AR72" i="2"/>
  <c r="AR83" i="2"/>
  <c r="AP39" i="2"/>
  <c r="AP50" i="2"/>
  <c r="AP61" i="2"/>
  <c r="AP72" i="2"/>
  <c r="AP83" i="2"/>
  <c r="AZ82" i="2"/>
  <c r="AY82" i="2"/>
  <c r="AQ82" i="2"/>
  <c r="AX25" i="2"/>
  <c r="AQ25" i="2"/>
  <c r="AW25" i="2"/>
  <c r="AX82" i="2"/>
  <c r="AS25" i="2"/>
  <c r="AS82" i="2"/>
  <c r="AT25" i="2"/>
  <c r="AT82" i="2"/>
  <c r="AU82" i="2"/>
  <c r="AV25" i="2"/>
  <c r="AW82" i="2"/>
  <c r="AU25" i="2"/>
  <c r="AV82" i="2"/>
  <c r="AR38" i="2"/>
  <c r="AR49" i="2"/>
  <c r="AR60" i="2"/>
  <c r="AR71" i="2"/>
  <c r="AR82" i="2"/>
  <c r="AP38" i="2"/>
  <c r="AP49" i="2"/>
  <c r="AP60" i="2"/>
  <c r="AP71" i="2"/>
  <c r="AP82" i="2"/>
  <c r="AP37" i="2"/>
  <c r="AP48" i="2"/>
  <c r="AP59" i="2"/>
  <c r="AP70" i="2"/>
  <c r="AP81" i="2"/>
  <c r="AS35" i="2"/>
  <c r="AU35" i="2"/>
  <c r="AU46" i="2"/>
  <c r="AU57" i="2"/>
  <c r="AU68" i="2"/>
  <c r="AU79" i="2"/>
  <c r="AS46" i="2"/>
  <c r="AS57" i="2"/>
  <c r="AS68" i="2"/>
  <c r="AS79" i="2"/>
  <c r="AZ78" i="2"/>
  <c r="AY78" i="2"/>
  <c r="AQ78" i="2"/>
  <c r="AX78" i="2"/>
  <c r="AS78" i="2"/>
  <c r="AT78" i="2"/>
  <c r="AU78" i="2"/>
  <c r="AW78" i="2"/>
  <c r="AV78" i="2"/>
  <c r="AZ77" i="2"/>
  <c r="AY77" i="2"/>
  <c r="AQ77" i="2"/>
  <c r="AX77" i="2"/>
  <c r="AS77" i="2"/>
  <c r="AT77" i="2"/>
  <c r="AU77" i="2"/>
  <c r="AW77" i="2"/>
  <c r="AV77" i="2"/>
  <c r="AZ76" i="2"/>
  <c r="AY76" i="2"/>
  <c r="AQ76" i="2"/>
  <c r="AX76" i="2"/>
  <c r="AS76" i="2"/>
  <c r="AT76" i="2"/>
  <c r="AU76" i="2"/>
  <c r="AW76" i="2"/>
  <c r="AV76" i="2"/>
  <c r="AZ75" i="2"/>
  <c r="AY75" i="2"/>
  <c r="AQ75" i="2"/>
  <c r="AX75" i="2"/>
  <c r="AS75" i="2"/>
  <c r="AT75" i="2"/>
  <c r="AU75" i="2"/>
  <c r="AW75" i="2"/>
  <c r="AV75" i="2"/>
  <c r="AZ74" i="2"/>
  <c r="AY74" i="2"/>
  <c r="AQ74" i="2"/>
  <c r="AX74" i="2"/>
  <c r="AS74" i="2"/>
  <c r="AT74" i="2"/>
  <c r="AU74" i="2"/>
  <c r="AW74" i="2"/>
  <c r="AV74" i="2"/>
  <c r="AZ73" i="2"/>
  <c r="AY73" i="2"/>
  <c r="AQ73" i="2"/>
  <c r="AX73" i="2"/>
  <c r="AS73" i="2"/>
  <c r="AT73" i="2"/>
  <c r="AU73" i="2"/>
  <c r="AW73" i="2"/>
  <c r="AV73" i="2"/>
  <c r="AZ72" i="2"/>
  <c r="AY72" i="2"/>
  <c r="AQ72" i="2"/>
  <c r="AX72" i="2"/>
  <c r="AS72" i="2"/>
  <c r="AT72" i="2"/>
  <c r="AU72" i="2"/>
  <c r="AW72" i="2"/>
  <c r="AV72" i="2"/>
  <c r="AZ71" i="2"/>
  <c r="AY71" i="2"/>
  <c r="AQ71" i="2"/>
  <c r="AX71" i="2"/>
  <c r="AS71" i="2"/>
  <c r="AT71" i="2"/>
  <c r="AU71" i="2"/>
  <c r="AW71" i="2"/>
  <c r="AV71" i="2"/>
  <c r="AZ67" i="2"/>
  <c r="AY67" i="2"/>
  <c r="AQ67" i="2"/>
  <c r="AX67" i="2"/>
  <c r="AS67" i="2"/>
  <c r="AT67" i="2"/>
  <c r="AU67" i="2"/>
  <c r="AW67" i="2"/>
  <c r="AV67" i="2"/>
  <c r="AZ66" i="2"/>
  <c r="AY66" i="2"/>
  <c r="AQ66" i="2"/>
  <c r="AX66" i="2"/>
  <c r="AS66" i="2"/>
  <c r="AT66" i="2"/>
  <c r="AU66" i="2"/>
  <c r="AW66" i="2"/>
  <c r="AV66" i="2"/>
  <c r="AZ65" i="2"/>
  <c r="AY65" i="2"/>
  <c r="AQ65" i="2"/>
  <c r="AX65" i="2"/>
  <c r="AS65" i="2"/>
  <c r="AT65" i="2"/>
  <c r="AU65" i="2"/>
  <c r="AW65" i="2"/>
  <c r="AV65" i="2"/>
  <c r="AZ64" i="2"/>
  <c r="AY64" i="2"/>
  <c r="AQ64" i="2"/>
  <c r="AX64" i="2"/>
  <c r="AS64" i="2"/>
  <c r="AT64" i="2"/>
  <c r="AU64" i="2"/>
  <c r="AW64" i="2"/>
  <c r="AV64" i="2"/>
  <c r="AZ63" i="2"/>
  <c r="AY63" i="2"/>
  <c r="AQ63" i="2"/>
  <c r="AX63" i="2"/>
  <c r="AS63" i="2"/>
  <c r="AT63" i="2"/>
  <c r="AU63" i="2"/>
  <c r="AW63" i="2"/>
  <c r="AV63" i="2"/>
  <c r="AZ62" i="2"/>
  <c r="AY62" i="2"/>
  <c r="AQ62" i="2"/>
  <c r="AX62" i="2"/>
  <c r="AS62" i="2"/>
  <c r="AT62" i="2"/>
  <c r="AU62" i="2"/>
  <c r="AW62" i="2"/>
  <c r="AV62" i="2"/>
  <c r="AZ61" i="2"/>
  <c r="AY61" i="2"/>
  <c r="AQ61" i="2"/>
  <c r="AX61" i="2"/>
  <c r="AS61" i="2"/>
  <c r="AT61" i="2"/>
  <c r="AU61" i="2"/>
  <c r="AW61" i="2"/>
  <c r="AV61" i="2"/>
  <c r="AZ60" i="2"/>
  <c r="AY60" i="2"/>
  <c r="AQ60" i="2"/>
  <c r="AX60" i="2"/>
  <c r="AS60" i="2"/>
  <c r="AT60" i="2"/>
  <c r="AU60" i="2"/>
  <c r="AW60" i="2"/>
  <c r="AV60" i="2"/>
  <c r="AZ56" i="2"/>
  <c r="AY56" i="2"/>
  <c r="AQ56" i="2"/>
  <c r="AX56" i="2"/>
  <c r="AS56" i="2"/>
  <c r="AT56" i="2"/>
  <c r="AU56" i="2"/>
  <c r="AW56" i="2"/>
  <c r="AV56" i="2"/>
  <c r="AZ55" i="2"/>
  <c r="AY55" i="2"/>
  <c r="AQ55" i="2"/>
  <c r="AX55" i="2"/>
  <c r="AS55" i="2"/>
  <c r="AT55" i="2"/>
  <c r="AU55" i="2"/>
  <c r="AW55" i="2"/>
  <c r="AV55" i="2"/>
  <c r="AZ54" i="2"/>
  <c r="AY54" i="2"/>
  <c r="AQ54" i="2"/>
  <c r="AX54" i="2"/>
  <c r="AS54" i="2"/>
  <c r="AT54" i="2"/>
  <c r="AU54" i="2"/>
  <c r="AW54" i="2"/>
  <c r="AV54" i="2"/>
  <c r="AZ53" i="2"/>
  <c r="AY53" i="2"/>
  <c r="AQ53" i="2"/>
  <c r="AX53" i="2"/>
  <c r="AS53" i="2"/>
  <c r="AT53" i="2"/>
  <c r="AU53" i="2"/>
  <c r="AW53" i="2"/>
  <c r="AV53" i="2"/>
  <c r="AZ52" i="2"/>
  <c r="AY52" i="2"/>
  <c r="AQ52" i="2"/>
  <c r="AX52" i="2"/>
  <c r="AS52" i="2"/>
  <c r="AT52" i="2"/>
  <c r="AU52" i="2"/>
  <c r="AW52" i="2"/>
  <c r="AV52" i="2"/>
  <c r="AZ51" i="2"/>
  <c r="AY51" i="2"/>
  <c r="AQ51" i="2"/>
  <c r="AX51" i="2"/>
  <c r="AS51" i="2"/>
  <c r="AT51" i="2"/>
  <c r="AU51" i="2"/>
  <c r="AW51" i="2"/>
  <c r="AV51" i="2"/>
  <c r="AZ50" i="2"/>
  <c r="AY50" i="2"/>
  <c r="AQ50" i="2"/>
  <c r="AX50" i="2"/>
  <c r="AS50" i="2"/>
  <c r="AT50" i="2"/>
  <c r="AU50" i="2"/>
  <c r="AW50" i="2"/>
  <c r="AV50" i="2"/>
  <c r="AZ49" i="2"/>
  <c r="AY49" i="2"/>
  <c r="AQ49" i="2"/>
  <c r="AX49" i="2"/>
  <c r="AS49" i="2"/>
  <c r="AT49" i="2"/>
  <c r="AU49" i="2"/>
  <c r="AW49" i="2"/>
  <c r="AV49" i="2"/>
  <c r="AZ45" i="2"/>
  <c r="AY45" i="2"/>
  <c r="AQ45" i="2"/>
  <c r="AX45" i="2"/>
  <c r="AS45" i="2"/>
  <c r="AT45" i="2"/>
  <c r="AU45" i="2"/>
  <c r="AW45" i="2"/>
  <c r="AV45" i="2"/>
  <c r="AZ44" i="2"/>
  <c r="AY44" i="2"/>
  <c r="AQ44" i="2"/>
  <c r="AX44" i="2"/>
  <c r="AS44" i="2"/>
  <c r="AT44" i="2"/>
  <c r="AU44" i="2"/>
  <c r="AW44" i="2"/>
  <c r="AV44" i="2"/>
  <c r="AZ43" i="2"/>
  <c r="AY43" i="2"/>
  <c r="AQ43" i="2"/>
  <c r="AX43" i="2"/>
  <c r="AS43" i="2"/>
  <c r="AT43" i="2"/>
  <c r="AU43" i="2"/>
  <c r="AW43" i="2"/>
  <c r="AV43" i="2"/>
  <c r="AZ42" i="2"/>
  <c r="AY42" i="2"/>
  <c r="AQ42" i="2"/>
  <c r="AX42" i="2"/>
  <c r="AS42" i="2"/>
  <c r="AT42" i="2"/>
  <c r="AU42" i="2"/>
  <c r="AW42" i="2"/>
  <c r="AV42" i="2"/>
  <c r="AZ41" i="2"/>
  <c r="AY41" i="2"/>
  <c r="AQ41" i="2"/>
  <c r="AX41" i="2"/>
  <c r="AS41" i="2"/>
  <c r="AT41" i="2"/>
  <c r="AU41" i="2"/>
  <c r="AW41" i="2"/>
  <c r="AV41" i="2"/>
  <c r="AZ40" i="2"/>
  <c r="AY40" i="2"/>
  <c r="AQ40" i="2"/>
  <c r="AX40" i="2"/>
  <c r="AS40" i="2"/>
  <c r="AT40" i="2"/>
  <c r="AU40" i="2"/>
  <c r="AW40" i="2"/>
  <c r="AV40" i="2"/>
  <c r="AZ39" i="2"/>
  <c r="AY39" i="2"/>
  <c r="AQ39" i="2"/>
  <c r="AX39" i="2"/>
  <c r="AS39" i="2"/>
  <c r="AT39" i="2"/>
  <c r="AU39" i="2"/>
  <c r="AW39" i="2"/>
  <c r="AV39" i="2"/>
  <c r="AZ38" i="2"/>
  <c r="AY38" i="2"/>
  <c r="AQ38" i="2"/>
  <c r="AX38" i="2"/>
  <c r="AS38" i="2"/>
  <c r="AT38" i="2"/>
  <c r="AU38" i="2"/>
  <c r="AW38" i="2"/>
  <c r="AV38" i="2"/>
  <c r="AP14" i="2"/>
  <c r="AW13" i="2"/>
  <c r="AP13" i="2"/>
  <c r="AW12" i="2"/>
  <c r="AP12" i="2"/>
  <c r="AP11" i="2"/>
  <c r="AP10" i="2"/>
  <c r="BA8" i="2"/>
  <c r="AZ8" i="2"/>
  <c r="AY8" i="2"/>
  <c r="AX7" i="2"/>
  <c r="BA7" i="2"/>
  <c r="AZ7" i="2"/>
  <c r="AY7" i="2"/>
  <c r="AX6" i="2"/>
  <c r="BA6" i="2"/>
  <c r="AZ6" i="2"/>
  <c r="AY6" i="2"/>
  <c r="AX5" i="2"/>
  <c r="BA5" i="2"/>
  <c r="AZ5" i="2"/>
  <c r="AY5" i="2"/>
  <c r="AH40" i="2"/>
</calcChain>
</file>

<file path=xl/sharedStrings.xml><?xml version="1.0" encoding="utf-8"?>
<sst xmlns="http://schemas.openxmlformats.org/spreadsheetml/2006/main" count="1164" uniqueCount="117">
  <si>
    <t>Employee name</t>
  </si>
  <si>
    <t>YEAR 1</t>
  </si>
  <si>
    <t>YEAR 2</t>
  </si>
  <si>
    <t>YEAR 3</t>
  </si>
  <si>
    <t>YEAR 4</t>
  </si>
  <si>
    <t>YEAR 5</t>
  </si>
  <si>
    <t>Monthly salary</t>
  </si>
  <si>
    <t>Total estimated salary</t>
  </si>
  <si>
    <t>Retirement</t>
  </si>
  <si>
    <t>Medical Insurance</t>
  </si>
  <si>
    <t>Total Benefits</t>
  </si>
  <si>
    <t>Longevity</t>
  </si>
  <si>
    <t>Retirement Plan Contributions</t>
    <phoneticPr fontId="6" type="noConversion"/>
  </si>
  <si>
    <t>Medical &amp; Life Insurance Contribution</t>
  </si>
  <si>
    <t>ORP-1 (Service date prior to 9/1/1995)</t>
    <phoneticPr fontId="6" type="noConversion"/>
  </si>
  <si>
    <t>Employee Only</t>
    <phoneticPr fontId="6" type="noConversion"/>
  </si>
  <si>
    <t>ORP-2 (Service date after 9/1/1995)</t>
    <phoneticPr fontId="6" type="noConversion"/>
  </si>
  <si>
    <t>Employee &amp; Children</t>
    <phoneticPr fontId="6" type="noConversion"/>
  </si>
  <si>
    <t>TRS (Teacher Retirement System)</t>
    <phoneticPr fontId="6" type="noConversion"/>
  </si>
  <si>
    <t>Employee &amp; Spouse</t>
    <phoneticPr fontId="6" type="noConversion"/>
  </si>
  <si>
    <t>Standard expenses for employees</t>
    <phoneticPr fontId="6" type="noConversion"/>
  </si>
  <si>
    <t>Employee &amp; Family</t>
    <phoneticPr fontId="6" type="noConversion"/>
  </si>
  <si>
    <t>FICA - Social Security</t>
    <phoneticPr fontId="6" type="noConversion"/>
  </si>
  <si>
    <t>Medical Insurance Contribution/Grads and Part time employee</t>
    <phoneticPr fontId="6" type="noConversion"/>
  </si>
  <si>
    <t>FICA - Medicare</t>
    <phoneticPr fontId="6" type="noConversion"/>
  </si>
  <si>
    <t>Unemployment Compensation Insurance</t>
    <phoneticPr fontId="6" type="noConversion"/>
  </si>
  <si>
    <t>Workers Compensation Insurance</t>
    <phoneticPr fontId="6" type="noConversion"/>
  </si>
  <si>
    <t>ERS Employer Insurance Benefit Contribution</t>
  </si>
  <si>
    <t>Insurance</t>
  </si>
  <si>
    <t>Annual Increase</t>
  </si>
  <si>
    <t>Total Salary &amp; Fringe</t>
  </si>
  <si>
    <t>Actual</t>
  </si>
  <si>
    <t>Role (e.g., PI, co-PI, etc.)</t>
  </si>
  <si>
    <t>Effort (months)</t>
  </si>
  <si>
    <t>Total</t>
  </si>
  <si>
    <t>Salary and Effort on Project Salary</t>
  </si>
  <si>
    <t>Fringe Benefits</t>
  </si>
  <si>
    <t>Personnel Information</t>
  </si>
  <si>
    <t>Project Information</t>
  </si>
  <si>
    <t>Salary and Fringe Information</t>
  </si>
  <si>
    <t>Officer Code</t>
  </si>
  <si>
    <t>9 pay 9</t>
  </si>
  <si>
    <t xml:space="preserve"> </t>
  </si>
  <si>
    <t>LOOKUP Tables:</t>
    <phoneticPr fontId="4" type="noConversion"/>
  </si>
  <si>
    <t>Table 1: Benefit Type Dependent Rates/Codes</t>
    <phoneticPr fontId="4" type="noConversion"/>
  </si>
  <si>
    <t>Table 2: Insurance Rates</t>
    <phoneticPr fontId="4" type="noConversion"/>
  </si>
  <si>
    <t>Benefit Type</t>
    <phoneticPr fontId="4" type="noConversion"/>
  </si>
  <si>
    <t>Base Fringe Rate</t>
    <phoneticPr fontId="4" type="noConversion"/>
  </si>
  <si>
    <t>Retirement Code</t>
    <phoneticPr fontId="4" type="noConversion"/>
  </si>
  <si>
    <t>Ins. Rate Code</t>
    <phoneticPr fontId="4" type="noConversion"/>
  </si>
  <si>
    <t>Sal. Adj. Code</t>
  </si>
  <si>
    <t>2 (Not Eligible)</t>
    <phoneticPr fontId="4" type="noConversion"/>
  </si>
  <si>
    <t>3 (Full time; Paid over 12)</t>
    <phoneticPr fontId="4" type="noConversion"/>
  </si>
  <si>
    <t>4 (Part Time)</t>
    <phoneticPr fontId="4" type="noConversion"/>
  </si>
  <si>
    <t>5 (Full time; Paid over 9)</t>
    <phoneticPr fontId="4" type="noConversion"/>
  </si>
  <si>
    <t>6 (Full Time; Paid over 11)</t>
    <phoneticPr fontId="4" type="noConversion"/>
  </si>
  <si>
    <t>N</t>
    <phoneticPr fontId="4" type="noConversion"/>
  </si>
  <si>
    <t>Y</t>
    <phoneticPr fontId="4" type="noConversion"/>
  </si>
  <si>
    <t>L</t>
    <phoneticPr fontId="4" type="noConversion"/>
  </si>
  <si>
    <t>Table 3: Retirement Rates</t>
    <phoneticPr fontId="4" type="noConversion"/>
  </si>
  <si>
    <t>G</t>
    <phoneticPr fontId="4" type="noConversion"/>
  </si>
  <si>
    <t>Ret. Opt</t>
    <phoneticPr fontId="4" type="noConversion"/>
  </si>
  <si>
    <t>Ret. Rate</t>
    <phoneticPr fontId="4" type="noConversion"/>
  </si>
  <si>
    <t>Personnel Reference Table</t>
    <phoneticPr fontId="4" type="noConversion"/>
  </si>
  <si>
    <t>Calculation Method</t>
    <phoneticPr fontId="4" type="noConversion"/>
  </si>
  <si>
    <t>Name</t>
    <phoneticPr fontId="4" type="noConversion"/>
  </si>
  <si>
    <t>Init. Salary</t>
    <phoneticPr fontId="4" type="noConversion"/>
  </si>
  <si>
    <t>Inflation</t>
    <phoneticPr fontId="4" type="noConversion"/>
  </si>
  <si>
    <t>Adj. Code</t>
    <phoneticPr fontId="4" type="noConversion"/>
  </si>
  <si>
    <t>Base Fringe</t>
    <phoneticPr fontId="4" type="noConversion"/>
  </si>
  <si>
    <t>Ret Rate</t>
    <phoneticPr fontId="4" type="noConversion"/>
  </si>
  <si>
    <t>Ins. Opt.</t>
    <phoneticPr fontId="4" type="noConversion"/>
  </si>
  <si>
    <t>Annual Calculation Tables</t>
    <phoneticPr fontId="4" type="noConversion"/>
  </si>
  <si>
    <t>Grant Year</t>
    <phoneticPr fontId="4" type="noConversion"/>
  </si>
  <si>
    <t>to</t>
    <phoneticPr fontId="4" type="noConversion"/>
  </si>
  <si>
    <t>Effort</t>
    <phoneticPr fontId="4" type="noConversion"/>
  </si>
  <si>
    <t>Years Service</t>
    <phoneticPr fontId="4" type="noConversion"/>
  </si>
  <si>
    <t>Base Salary</t>
    <phoneticPr fontId="4" type="noConversion"/>
  </si>
  <si>
    <t>Salary Adjustment</t>
    <phoneticPr fontId="4" type="noConversion"/>
  </si>
  <si>
    <t>Total Salary</t>
    <phoneticPr fontId="4" type="noConversion"/>
  </si>
  <si>
    <t>Retirement</t>
    <phoneticPr fontId="4" type="noConversion"/>
  </si>
  <si>
    <t>Insurance</t>
    <phoneticPr fontId="4" type="noConversion"/>
  </si>
  <si>
    <t>Actual Total</t>
    <phoneticPr fontId="4" type="noConversion"/>
  </si>
  <si>
    <t>Estimate Total</t>
    <phoneticPr fontId="4" type="noConversion"/>
  </si>
  <si>
    <t>Appointment</t>
    <phoneticPr fontId="4" type="noConversion"/>
  </si>
  <si>
    <t>Appointment 2</t>
    <phoneticPr fontId="4" type="noConversion"/>
  </si>
  <si>
    <t>Select Calculation Method</t>
    <phoneticPr fontId="4" type="noConversion"/>
  </si>
  <si>
    <t>Faculty Summer</t>
    <phoneticPr fontId="4" type="noConversion"/>
  </si>
  <si>
    <t>ORP-1</t>
    <phoneticPr fontId="4" type="noConversion"/>
  </si>
  <si>
    <t>Employee</t>
    <phoneticPr fontId="4" type="noConversion"/>
  </si>
  <si>
    <t>Actual</t>
    <phoneticPr fontId="4" type="noConversion"/>
  </si>
  <si>
    <t>Faculty Summer.</t>
    <phoneticPr fontId="4" type="noConversion"/>
  </si>
  <si>
    <t>Faculty 9 month</t>
    <phoneticPr fontId="4" type="noConversion"/>
  </si>
  <si>
    <t>ORP-2</t>
    <phoneticPr fontId="4" type="noConversion"/>
  </si>
  <si>
    <t>+ Children</t>
    <phoneticPr fontId="4" type="noConversion"/>
  </si>
  <si>
    <t>Estimate</t>
    <phoneticPr fontId="4" type="noConversion"/>
  </si>
  <si>
    <t>Full Time</t>
    <phoneticPr fontId="4" type="noConversion"/>
  </si>
  <si>
    <t>Faculty 11 month</t>
    <phoneticPr fontId="4" type="noConversion"/>
  </si>
  <si>
    <t>TRS</t>
    <phoneticPr fontId="4" type="noConversion"/>
  </si>
  <si>
    <t>+ Spouse</t>
    <phoneticPr fontId="4" type="noConversion"/>
  </si>
  <si>
    <t>Part Time (inc. Grad Students)</t>
    <phoneticPr fontId="4" type="noConversion"/>
  </si>
  <si>
    <t>Research Faculty</t>
    <phoneticPr fontId="4" type="noConversion"/>
  </si>
  <si>
    <t>+ Family</t>
    <phoneticPr fontId="4" type="noConversion"/>
  </si>
  <si>
    <t>Staff</t>
    <phoneticPr fontId="4" type="noConversion"/>
  </si>
  <si>
    <t>Grad Student</t>
    <phoneticPr fontId="4" type="noConversion"/>
  </si>
  <si>
    <t>Undergrad</t>
    <phoneticPr fontId="4" type="noConversion"/>
  </si>
  <si>
    <t>Not yet functioning</t>
  </si>
  <si>
    <t>The Fringe Calculator rounds to whole dollars - The estimated salary increase will calculate only on salary.  Fill out only the highlighted areas</t>
  </si>
  <si>
    <t>** Note base fringe may consist of FICA, unemployement and workers compensation.</t>
  </si>
  <si>
    <t>Base Fringe **</t>
  </si>
  <si>
    <t>Project Start Date *</t>
  </si>
  <si>
    <t>Calculation Method *</t>
  </si>
  <si>
    <t>Benefit Type *</t>
  </si>
  <si>
    <t>Salary/wages - enter monthly rate *</t>
  </si>
  <si>
    <t xml:space="preserve">Seniority Pay Date </t>
  </si>
  <si>
    <t>* Required for all employees.</t>
  </si>
  <si>
    <t>FY 2014 Benefit Summary</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</si>
</sst>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 \ \ @"/>
    <numFmt numFmtId="165" formatCode="mm/dd/yy;@"/>
    <numFmt numFmtId="166" formatCode="0.0%"/>
    <numFmt numFmtId="167" formatCode="&quot;$&quot;#,##0.00"/>
    <numFmt numFmtId="168" formatCode="#\ ?/12"/>
    <numFmt numFmtId="169" formatCode="_(&quot;$&quot;* #,##0_);_(&quot;$&quot;* \(#,##0\);_(&quot;$&quot;* &quot;-&quot;??_);_(@_)"/>
  </numFmts>
  <fonts count="31" x14ac:knownFonts="1">
    <font>
      <sz val="10"/>
      <name val="Arial"/>
    </font>
    <font>
      <sz val="10"/>
      <name val="Arial"/>
      <family val="2"/>
    </font>
    <font>
      <sz val="10"/>
      <name val="Arial"/>
      <family val="2"/>
    </font>
    <font>
      <u/>
      <sz val="10"/>
      <color indexed="12"/>
      <name val="Arial"/>
      <family val="2"/>
    </font>
    <font>
      <b/>
      <sz val="10"/>
      <name val="Arial"/>
      <family val="2"/>
    </font>
    <font>
      <sz val="10"/>
      <name val="Arial"/>
      <family val="2"/>
    </font>
    <font>
      <b/>
      <sz val="10"/>
      <color indexed="10"/>
      <name val="Arial"/>
      <family val="2"/>
    </font>
    <font>
      <b/>
      <sz val="12"/>
      <name val="Arial"/>
      <family val="2"/>
    </font>
    <font>
      <sz val="10"/>
      <color indexed="39"/>
      <name val="Arial"/>
      <family val="2"/>
    </font>
    <font>
      <u/>
      <sz val="10"/>
      <color indexed="3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indexed="38"/>
      <name val="Arial"/>
      <family val="2"/>
    </font>
    <font>
      <sz val="12"/>
      <name val="Arial"/>
      <family val="2"/>
    </font>
    <font>
      <b/>
      <sz val="11"/>
      <name val="Arial"/>
      <family val="2"/>
    </font>
    <font>
      <b/>
      <sz val="10"/>
      <color rgb="FFFF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indexed="22"/>
        <bgColor indexed="64"/>
      </patternFill>
    </fill>
    <fill>
      <patternFill patternType="solid">
        <fgColor rgb="FFCCFFCC"/>
        <bgColor indexed="64"/>
      </patternFill>
    </fill>
    <fill>
      <patternFill patternType="solid">
        <fgColor theme="0"/>
        <bgColor indexed="64"/>
      </patternFill>
    </fill>
    <fill>
      <patternFill patternType="solid">
        <fgColor theme="0" tint="-0.249977111117893"/>
        <bgColor indexed="64"/>
      </patternFill>
    </fill>
    <fill>
      <patternFill patternType="solid">
        <fgColor indexed="10"/>
        <bgColor indexed="64"/>
      </patternFill>
    </fill>
    <fill>
      <patternFill patternType="solid">
        <fgColor indexed="65"/>
        <bgColor indexed="10"/>
      </patternFill>
    </fill>
    <fill>
      <patternFill patternType="solid">
        <fgColor rgb="FFFFFF00"/>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auto="1"/>
      </left>
      <right/>
      <top style="medium">
        <color auto="1"/>
      </top>
      <bottom/>
      <diagonal style="medium">
        <color auto="1"/>
      </diagonal>
    </border>
    <border>
      <left style="medium">
        <color auto="1"/>
      </left>
      <right style="thin">
        <color auto="1"/>
      </right>
      <top/>
      <bottom/>
      <diagonal/>
    </border>
    <border>
      <left/>
      <right style="thin">
        <color auto="1"/>
      </right>
      <top/>
      <bottom/>
      <diagonal/>
    </border>
    <border>
      <left style="thin">
        <color auto="1"/>
      </left>
      <right style="thin">
        <color auto="1"/>
      </right>
      <top/>
      <bottom/>
      <diagonal/>
    </border>
    <border>
      <left style="medium">
        <color auto="1"/>
      </left>
      <right style="thin">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style="medium">
        <color indexed="64"/>
      </top>
      <bottom/>
      <diagonal/>
    </border>
  </borders>
  <cellStyleXfs count="46">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3"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1" fillId="23" borderId="7" applyNumberFormat="0" applyFont="0" applyAlignment="0" applyProtection="0"/>
    <xf numFmtId="0" fontId="23" fillId="20" borderId="8" applyNumberFormat="0" applyAlignment="0" applyProtection="0"/>
    <xf numFmtId="9" fontId="2"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250">
    <xf numFmtId="0" fontId="0" fillId="0" borderId="0" xfId="0"/>
    <xf numFmtId="0" fontId="4" fillId="0" borderId="0" xfId="0" applyFont="1"/>
    <xf numFmtId="164" fontId="0" fillId="0" borderId="0" xfId="0" applyNumberFormat="1"/>
    <xf numFmtId="44" fontId="0" fillId="0" borderId="0" xfId="29" applyFont="1" applyBorder="1"/>
    <xf numFmtId="10" fontId="0" fillId="0" borderId="0" xfId="0" applyNumberFormat="1"/>
    <xf numFmtId="40" fontId="0" fillId="24" borderId="0" xfId="0" applyNumberFormat="1" applyFill="1" applyBorder="1"/>
    <xf numFmtId="0" fontId="5" fillId="0" borderId="0" xfId="0" applyFont="1"/>
    <xf numFmtId="0" fontId="0" fillId="0" borderId="0" xfId="0" applyBorder="1"/>
    <xf numFmtId="40" fontId="0" fillId="0" borderId="0" xfId="0" applyNumberFormat="1" applyBorder="1"/>
    <xf numFmtId="0" fontId="5" fillId="0" borderId="0" xfId="0" quotePrefix="1" applyFont="1"/>
    <xf numFmtId="0" fontId="5" fillId="0" borderId="25" xfId="0" applyFont="1" applyBorder="1" applyAlignment="1">
      <alignment vertical="center"/>
    </xf>
    <xf numFmtId="0" fontId="5" fillId="0" borderId="16" xfId="0" applyFont="1" applyBorder="1" applyAlignment="1">
      <alignment vertical="center"/>
    </xf>
    <xf numFmtId="0" fontId="5" fillId="0" borderId="34" xfId="0" applyFont="1" applyBorder="1" applyAlignment="1">
      <alignment vertical="center"/>
    </xf>
    <xf numFmtId="0" fontId="0" fillId="0" borderId="0" xfId="0" applyAlignment="1">
      <alignment horizontal="centerContinuous"/>
    </xf>
    <xf numFmtId="0" fontId="27" fillId="0" borderId="0" xfId="0" applyFont="1" applyAlignment="1">
      <alignment horizontal="centerContinuous"/>
    </xf>
    <xf numFmtId="0" fontId="8" fillId="0" borderId="0" xfId="0" applyFont="1" applyBorder="1"/>
    <xf numFmtId="0" fontId="0" fillId="27" borderId="0" xfId="0" applyFill="1" applyBorder="1"/>
    <xf numFmtId="2" fontId="5" fillId="27" borderId="0" xfId="0" applyNumberFormat="1" applyFont="1" applyFill="1" applyBorder="1" applyAlignment="1">
      <alignment horizontal="center" wrapText="1"/>
    </xf>
    <xf numFmtId="0" fontId="7" fillId="27" borderId="0" xfId="0" applyFont="1" applyFill="1" applyBorder="1" applyAlignment="1">
      <alignment horizontal="center" vertical="top" wrapText="1"/>
    </xf>
    <xf numFmtId="44" fontId="0" fillId="27" borderId="0" xfId="29" applyFont="1" applyFill="1" applyBorder="1"/>
    <xf numFmtId="44" fontId="0" fillId="27" borderId="0" xfId="0" applyNumberFormat="1" applyFill="1" applyBorder="1"/>
    <xf numFmtId="44" fontId="0" fillId="27" borderId="0" xfId="28" applyNumberFormat="1" applyFont="1" applyFill="1" applyBorder="1"/>
    <xf numFmtId="44" fontId="4" fillId="27" borderId="0" xfId="29" applyFont="1" applyFill="1" applyBorder="1"/>
    <xf numFmtId="0" fontId="5" fillId="0" borderId="0" xfId="0" applyFont="1" applyAlignment="1">
      <alignment vertical="center"/>
    </xf>
    <xf numFmtId="49" fontId="5" fillId="0" borderId="0" xfId="0" applyNumberFormat="1" applyFont="1" applyAlignment="1">
      <alignment vertical="center"/>
    </xf>
    <xf numFmtId="0" fontId="5" fillId="0" borderId="0" xfId="0" applyFont="1" applyAlignment="1"/>
    <xf numFmtId="0" fontId="28" fillId="28" borderId="37" xfId="0" applyFont="1" applyFill="1" applyBorder="1" applyAlignment="1">
      <alignment horizontal="centerContinuous" vertical="top" wrapText="1"/>
    </xf>
    <xf numFmtId="0" fontId="5" fillId="28" borderId="38" xfId="0" applyFont="1" applyFill="1" applyBorder="1" applyAlignment="1">
      <alignment horizontal="centerContinuous" wrapText="1"/>
    </xf>
    <xf numFmtId="0" fontId="0" fillId="28" borderId="38" xfId="0" applyFill="1" applyBorder="1" applyAlignment="1">
      <alignment horizontal="centerContinuous" wrapText="1"/>
    </xf>
    <xf numFmtId="0" fontId="0" fillId="28" borderId="39" xfId="0" applyFill="1" applyBorder="1" applyAlignment="1">
      <alignment horizontal="centerContinuous" wrapText="1"/>
    </xf>
    <xf numFmtId="0" fontId="0" fillId="28" borderId="37" xfId="0" applyFill="1" applyBorder="1" applyAlignment="1">
      <alignment horizontal="centerContinuous" wrapText="1"/>
    </xf>
    <xf numFmtId="0" fontId="4" fillId="28" borderId="37" xfId="0" applyFont="1" applyFill="1" applyBorder="1" applyAlignment="1">
      <alignment horizontal="centerContinuous" vertical="top" wrapText="1"/>
    </xf>
    <xf numFmtId="0" fontId="28" fillId="28" borderId="38" xfId="0" applyFont="1" applyFill="1" applyBorder="1" applyAlignment="1">
      <alignment horizontal="centerContinuous" vertical="top" wrapText="1"/>
    </xf>
    <xf numFmtId="0" fontId="5" fillId="28" borderId="39" xfId="0" applyFont="1" applyFill="1" applyBorder="1" applyAlignment="1">
      <alignment horizontal="centerContinuous" wrapText="1"/>
    </xf>
    <xf numFmtId="0" fontId="0" fillId="27" borderId="0" xfId="0" applyFill="1" applyBorder="1" applyAlignment="1"/>
    <xf numFmtId="0" fontId="0" fillId="0" borderId="15" xfId="0" applyBorder="1"/>
    <xf numFmtId="0" fontId="0" fillId="0" borderId="12" xfId="0" applyBorder="1"/>
    <xf numFmtId="0" fontId="0" fillId="0" borderId="14" xfId="0" applyBorder="1"/>
    <xf numFmtId="0" fontId="29" fillId="28" borderId="15" xfId="0" applyFont="1" applyFill="1" applyBorder="1" applyAlignment="1">
      <alignment horizontal="left"/>
    </xf>
    <xf numFmtId="0" fontId="6" fillId="28" borderId="12" xfId="0" applyFont="1" applyFill="1" applyBorder="1" applyAlignment="1">
      <alignment horizontal="center"/>
    </xf>
    <xf numFmtId="0" fontId="0" fillId="28" borderId="12" xfId="0" applyFill="1" applyBorder="1"/>
    <xf numFmtId="0" fontId="0" fillId="28" borderId="14" xfId="0" applyFill="1" applyBorder="1"/>
    <xf numFmtId="49" fontId="5" fillId="0" borderId="12" xfId="0" applyNumberFormat="1" applyFont="1" applyBorder="1"/>
    <xf numFmtId="49" fontId="5" fillId="0" borderId="12" xfId="0" applyNumberFormat="1" applyFont="1" applyBorder="1" applyAlignment="1">
      <alignment horizontal="left"/>
    </xf>
    <xf numFmtId="0" fontId="5" fillId="28" borderId="12" xfId="0" applyFont="1" applyFill="1" applyBorder="1"/>
    <xf numFmtId="0" fontId="30" fillId="0" borderId="0" xfId="0" applyFont="1" applyAlignment="1">
      <alignment horizontal="centerContinuous"/>
    </xf>
    <xf numFmtId="0" fontId="30" fillId="0" borderId="0" xfId="0" applyFont="1" applyAlignment="1">
      <alignment horizontal="left"/>
    </xf>
    <xf numFmtId="0" fontId="9" fillId="0" borderId="0" xfId="36" applyFont="1" applyBorder="1" applyAlignment="1">
      <alignment horizontal="left"/>
    </xf>
    <xf numFmtId="0" fontId="4" fillId="29" borderId="0" xfId="0" applyFont="1" applyFill="1" applyProtection="1">
      <protection hidden="1"/>
    </xf>
    <xf numFmtId="0" fontId="1" fillId="29" borderId="0" xfId="0" applyFont="1" applyFill="1" applyProtection="1">
      <protection hidden="1"/>
    </xf>
    <xf numFmtId="0" fontId="1" fillId="0" borderId="0" xfId="0" applyFont="1" applyProtection="1">
      <protection hidden="1"/>
    </xf>
    <xf numFmtId="0" fontId="1" fillId="0" borderId="0" xfId="0" applyFont="1" applyAlignment="1" applyProtection="1">
      <alignment vertical="center"/>
      <protection hidden="1"/>
    </xf>
    <xf numFmtId="0" fontId="1" fillId="30" borderId="20" xfId="0" applyFont="1" applyFill="1" applyBorder="1" applyAlignment="1" applyProtection="1">
      <alignment horizontal="center" vertical="center" shrinkToFit="1"/>
      <protection hidden="1"/>
    </xf>
    <xf numFmtId="0" fontId="1" fillId="30" borderId="47" xfId="0" applyFont="1" applyFill="1" applyBorder="1" applyAlignment="1" applyProtection="1">
      <alignment horizontal="center" vertical="center" shrinkToFit="1"/>
      <protection hidden="1"/>
    </xf>
    <xf numFmtId="0" fontId="1" fillId="30" borderId="39" xfId="0" applyFont="1" applyFill="1" applyBorder="1" applyAlignment="1" applyProtection="1">
      <alignment horizontal="center" vertical="center" shrinkToFit="1"/>
      <protection hidden="1"/>
    </xf>
    <xf numFmtId="0" fontId="1" fillId="0" borderId="54" xfId="0" applyFont="1" applyBorder="1" applyAlignment="1" applyProtection="1">
      <alignment wrapText="1"/>
      <protection hidden="1"/>
    </xf>
    <xf numFmtId="0" fontId="1" fillId="0" borderId="47" xfId="0" applyFont="1" applyBorder="1" applyAlignment="1" applyProtection="1">
      <alignment horizontal="center" vertical="center" shrinkToFit="1"/>
      <protection hidden="1"/>
    </xf>
    <xf numFmtId="0" fontId="1" fillId="0" borderId="21" xfId="0" applyFont="1" applyBorder="1" applyAlignment="1" applyProtection="1">
      <alignment horizontal="center" vertical="center" shrinkToFit="1"/>
      <protection hidden="1"/>
    </xf>
    <xf numFmtId="0" fontId="1" fillId="0" borderId="39" xfId="0" applyFont="1" applyBorder="1" applyAlignment="1" applyProtection="1">
      <alignment horizontal="center" vertical="center" shrinkToFit="1"/>
      <protection hidden="1"/>
    </xf>
    <xf numFmtId="0" fontId="1" fillId="0" borderId="55" xfId="0" applyFont="1" applyBorder="1" applyAlignment="1" applyProtection="1">
      <alignment shrinkToFit="1"/>
      <protection hidden="1"/>
    </xf>
    <xf numFmtId="10" fontId="1" fillId="0" borderId="56" xfId="0" applyNumberFormat="1"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hidden="1"/>
    </xf>
    <xf numFmtId="49" fontId="1" fillId="0" borderId="55" xfId="0" applyNumberFormat="1" applyFont="1" applyBorder="1" applyProtection="1">
      <protection hidden="1"/>
    </xf>
    <xf numFmtId="44" fontId="1" fillId="0" borderId="56" xfId="0" applyNumberFormat="1" applyFont="1" applyBorder="1" applyProtection="1">
      <protection hidden="1"/>
    </xf>
    <xf numFmtId="44" fontId="1" fillId="0" borderId="57" xfId="0" applyNumberFormat="1" applyFont="1" applyBorder="1" applyProtection="1">
      <protection hidden="1"/>
    </xf>
    <xf numFmtId="44" fontId="1" fillId="0" borderId="46" xfId="0" applyNumberFormat="1" applyFont="1" applyBorder="1" applyProtection="1">
      <protection hidden="1"/>
    </xf>
    <xf numFmtId="0" fontId="1" fillId="0" borderId="55" xfId="0" applyNumberFormat="1" applyFont="1" applyBorder="1" applyProtection="1">
      <protection hidden="1"/>
    </xf>
    <xf numFmtId="0" fontId="1" fillId="0" borderId="58" xfId="0" applyNumberFormat="1" applyFont="1" applyBorder="1" applyProtection="1">
      <protection hidden="1"/>
    </xf>
    <xf numFmtId="44" fontId="1" fillId="0" borderId="59" xfId="0" applyNumberFormat="1" applyFont="1" applyBorder="1" applyProtection="1">
      <protection hidden="1"/>
    </xf>
    <xf numFmtId="44" fontId="1" fillId="0" borderId="60" xfId="0" applyNumberFormat="1" applyFont="1" applyBorder="1" applyProtection="1">
      <protection hidden="1"/>
    </xf>
    <xf numFmtId="44" fontId="1" fillId="0" borderId="61" xfId="0" applyNumberFormat="1" applyFont="1" applyBorder="1" applyProtection="1">
      <protection hidden="1"/>
    </xf>
    <xf numFmtId="0" fontId="1" fillId="0" borderId="20" xfId="0" applyFont="1" applyBorder="1" applyProtection="1">
      <protection hidden="1"/>
    </xf>
    <xf numFmtId="0" fontId="1" fillId="0" borderId="36" xfId="0" applyFont="1" applyBorder="1" applyProtection="1">
      <protection hidden="1"/>
    </xf>
    <xf numFmtId="0" fontId="1" fillId="0" borderId="55" xfId="0" applyFont="1" applyBorder="1" applyProtection="1">
      <protection hidden="1"/>
    </xf>
    <xf numFmtId="0" fontId="1" fillId="0" borderId="23" xfId="0" applyFont="1" applyFill="1" applyBorder="1" applyProtection="1">
      <protection hidden="1"/>
    </xf>
    <xf numFmtId="10" fontId="1" fillId="0" borderId="46" xfId="0" applyNumberFormat="1" applyFont="1" applyBorder="1" applyProtection="1">
      <protection hidden="1"/>
    </xf>
    <xf numFmtId="0" fontId="1" fillId="0" borderId="62" xfId="0" applyFont="1" applyBorder="1" applyAlignment="1" applyProtection="1">
      <alignment shrinkToFit="1"/>
      <protection hidden="1"/>
    </xf>
    <xf numFmtId="10" fontId="1" fillId="0" borderId="59" xfId="0" applyNumberFormat="1" applyFont="1" applyBorder="1" applyAlignment="1" applyProtection="1">
      <alignment horizontal="center" vertical="center"/>
      <protection hidden="1"/>
    </xf>
    <xf numFmtId="0" fontId="1" fillId="0" borderId="59" xfId="0" applyFont="1" applyBorder="1" applyAlignment="1" applyProtection="1">
      <alignment horizontal="center" vertical="center"/>
      <protection hidden="1"/>
    </xf>
    <xf numFmtId="0" fontId="1" fillId="0" borderId="61" xfId="0" applyFont="1" applyBorder="1" applyAlignment="1" applyProtection="1">
      <alignment horizontal="center" vertical="center"/>
      <protection hidden="1"/>
    </xf>
    <xf numFmtId="0" fontId="1" fillId="0" borderId="62" xfId="0" applyFont="1" applyBorder="1" applyProtection="1">
      <protection hidden="1"/>
    </xf>
    <xf numFmtId="10" fontId="1" fillId="0" borderId="61" xfId="0" applyNumberFormat="1" applyFont="1" applyBorder="1" applyProtection="1">
      <protection hidden="1"/>
    </xf>
    <xf numFmtId="0" fontId="1" fillId="0" borderId="0" xfId="0" applyFont="1" applyFill="1" applyProtection="1">
      <protection hidden="1"/>
    </xf>
    <xf numFmtId="0" fontId="1" fillId="0" borderId="0" xfId="0" applyFont="1" applyFill="1" applyAlignment="1" applyProtection="1">
      <alignment horizontal="center"/>
      <protection hidden="1"/>
    </xf>
    <xf numFmtId="0" fontId="4" fillId="0" borderId="0" xfId="0" applyFont="1" applyAlignment="1" applyProtection="1">
      <alignment horizontal="center" vertical="center" wrapText="1"/>
      <protection hidden="1"/>
    </xf>
    <xf numFmtId="0" fontId="1" fillId="0" borderId="20" xfId="0" applyFont="1" applyBorder="1" applyAlignment="1" applyProtection="1">
      <alignment vertical="center" shrinkToFit="1"/>
      <protection hidden="1"/>
    </xf>
    <xf numFmtId="0" fontId="1" fillId="0" borderId="47" xfId="0" applyFont="1" applyBorder="1" applyAlignment="1" applyProtection="1">
      <alignment vertical="center" shrinkToFit="1"/>
      <protection hidden="1"/>
    </xf>
    <xf numFmtId="10" fontId="1" fillId="0" borderId="47" xfId="0" applyNumberFormat="1" applyFont="1" applyFill="1" applyBorder="1" applyAlignment="1" applyProtection="1">
      <alignment horizontal="center" vertical="center" shrinkToFit="1"/>
      <protection hidden="1"/>
    </xf>
    <xf numFmtId="0" fontId="1" fillId="0" borderId="39" xfId="0" applyFont="1" applyBorder="1" applyAlignment="1" applyProtection="1">
      <alignment vertical="center" shrinkToFit="1"/>
      <protection hidden="1"/>
    </xf>
    <xf numFmtId="167" fontId="1" fillId="0" borderId="56" xfId="0" applyNumberFormat="1" applyFont="1" applyBorder="1" applyAlignment="1" applyProtection="1">
      <alignment horizontal="center" vertical="center"/>
      <protection hidden="1"/>
    </xf>
    <xf numFmtId="14" fontId="1" fillId="0" borderId="0" xfId="0" applyNumberFormat="1" applyFont="1" applyProtection="1">
      <protection hidden="1"/>
    </xf>
    <xf numFmtId="0" fontId="1" fillId="0" borderId="0" xfId="0" applyFont="1" applyAlignment="1" applyProtection="1">
      <alignment horizontal="center"/>
      <protection hidden="1"/>
    </xf>
    <xf numFmtId="0" fontId="1" fillId="0" borderId="20" xfId="0" applyFont="1" applyBorder="1" applyAlignment="1" applyProtection="1">
      <alignment shrinkToFit="1"/>
      <protection hidden="1"/>
    </xf>
    <xf numFmtId="0" fontId="1" fillId="0" borderId="21" xfId="0" applyFont="1" applyBorder="1" applyAlignment="1" applyProtection="1">
      <alignment shrinkToFit="1"/>
      <protection hidden="1"/>
    </xf>
    <xf numFmtId="0" fontId="1" fillId="25" borderId="21" xfId="0" applyFont="1" applyFill="1" applyBorder="1" applyAlignment="1" applyProtection="1">
      <alignment shrinkToFit="1"/>
      <protection hidden="1"/>
    </xf>
    <xf numFmtId="0" fontId="1" fillId="0" borderId="36" xfId="0" applyFont="1" applyBorder="1" applyAlignment="1" applyProtection="1">
      <alignment shrinkToFit="1"/>
      <protection hidden="1"/>
    </xf>
    <xf numFmtId="0" fontId="1" fillId="0" borderId="57" xfId="0" applyFont="1" applyBorder="1" applyProtection="1">
      <protection hidden="1"/>
    </xf>
    <xf numFmtId="168" fontId="1" fillId="25" borderId="57" xfId="0" applyNumberFormat="1" applyFont="1" applyFill="1" applyBorder="1" applyProtection="1">
      <protection hidden="1"/>
    </xf>
    <xf numFmtId="169" fontId="1" fillId="25" borderId="57" xfId="0" applyNumberFormat="1" applyFont="1" applyFill="1" applyBorder="1" applyProtection="1">
      <protection hidden="1"/>
    </xf>
    <xf numFmtId="169" fontId="1" fillId="0" borderId="57" xfId="0" applyNumberFormat="1" applyFont="1" applyBorder="1" applyProtection="1">
      <protection hidden="1"/>
    </xf>
    <xf numFmtId="169" fontId="1" fillId="0" borderId="63" xfId="0" applyNumberFormat="1" applyFont="1" applyBorder="1" applyProtection="1">
      <protection hidden="1"/>
    </xf>
    <xf numFmtId="0" fontId="1" fillId="0" borderId="60" xfId="0" applyFont="1" applyBorder="1" applyProtection="1">
      <protection hidden="1"/>
    </xf>
    <xf numFmtId="168" fontId="1" fillId="25" borderId="60" xfId="0" applyNumberFormat="1" applyFont="1" applyFill="1" applyBorder="1" applyProtection="1">
      <protection hidden="1"/>
    </xf>
    <xf numFmtId="169" fontId="1" fillId="25" borderId="60" xfId="0" applyNumberFormat="1" applyFont="1" applyFill="1" applyBorder="1" applyProtection="1">
      <protection hidden="1"/>
    </xf>
    <xf numFmtId="169" fontId="1" fillId="0" borderId="60" xfId="0" applyNumberFormat="1" applyFont="1" applyBorder="1" applyProtection="1">
      <protection hidden="1"/>
    </xf>
    <xf numFmtId="169" fontId="1" fillId="0" borderId="64" xfId="0" applyNumberFormat="1" applyFont="1" applyBorder="1" applyProtection="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49" fontId="1" fillId="0" borderId="0" xfId="0" applyNumberFormat="1" applyFont="1" applyAlignment="1" applyProtection="1">
      <alignment vertical="center"/>
      <protection hidden="1"/>
    </xf>
    <xf numFmtId="0" fontId="1" fillId="0" borderId="0" xfId="0" applyFont="1" applyAlignment="1">
      <alignment vertical="center"/>
    </xf>
    <xf numFmtId="0" fontId="1" fillId="0" borderId="0" xfId="0" quotePrefix="1" applyFont="1" applyAlignment="1" applyProtection="1">
      <alignment horizontal="left" vertical="center"/>
      <protection hidden="1"/>
    </xf>
    <xf numFmtId="40" fontId="1" fillId="0" borderId="56" xfId="0" applyNumberFormat="1" applyFont="1" applyBorder="1" applyAlignment="1" applyProtection="1">
      <alignment horizontal="center" vertical="center"/>
      <protection hidden="1"/>
    </xf>
    <xf numFmtId="0" fontId="0" fillId="31" borderId="15" xfId="0" applyFill="1" applyBorder="1"/>
    <xf numFmtId="49" fontId="5" fillId="31" borderId="12" xfId="0" applyNumberFormat="1" applyFont="1" applyFill="1" applyBorder="1"/>
    <xf numFmtId="0" fontId="0" fillId="31" borderId="12" xfId="0" applyFill="1" applyBorder="1"/>
    <xf numFmtId="0" fontId="0" fillId="31" borderId="14" xfId="0" applyFill="1" applyBorder="1"/>
    <xf numFmtId="0" fontId="1" fillId="0" borderId="0" xfId="0" applyFont="1"/>
    <xf numFmtId="2" fontId="1" fillId="0" borderId="57" xfId="0" applyNumberFormat="1" applyFont="1" applyBorder="1" applyProtection="1">
      <protection hidden="1"/>
    </xf>
    <xf numFmtId="6" fontId="0" fillId="28" borderId="37" xfId="0" applyNumberFormat="1" applyFill="1" applyBorder="1" applyAlignment="1">
      <alignment horizontal="centerContinuous" wrapText="1"/>
    </xf>
    <xf numFmtId="6" fontId="0" fillId="28" borderId="38" xfId="0" applyNumberFormat="1" applyFill="1" applyBorder="1" applyAlignment="1">
      <alignment horizontal="centerContinuous" wrapText="1"/>
    </xf>
    <xf numFmtId="6" fontId="0" fillId="28" borderId="39" xfId="0" applyNumberFormat="1" applyFill="1" applyBorder="1" applyAlignment="1">
      <alignment horizontal="centerContinuous" wrapText="1"/>
    </xf>
    <xf numFmtId="0" fontId="1" fillId="0" borderId="12" xfId="0" applyFont="1" applyBorder="1"/>
    <xf numFmtId="49" fontId="1" fillId="0" borderId="12" xfId="0" applyNumberFormat="1" applyFont="1" applyBorder="1"/>
    <xf numFmtId="0" fontId="30" fillId="0" borderId="65" xfId="0" applyFont="1" applyBorder="1" applyAlignment="1">
      <alignment horizontal="left" wrapText="1"/>
    </xf>
    <xf numFmtId="0" fontId="0" fillId="0" borderId="65" xfId="0" applyBorder="1" applyAlignment="1">
      <alignment wrapText="1"/>
    </xf>
    <xf numFmtId="0" fontId="0" fillId="0" borderId="0" xfId="0" applyAlignment="1">
      <alignment wrapText="1"/>
    </xf>
    <xf numFmtId="49" fontId="5" fillId="0" borderId="0" xfId="0" applyNumberFormat="1" applyFont="1" applyBorder="1" applyAlignment="1">
      <alignment horizontal="left"/>
    </xf>
    <xf numFmtId="49" fontId="5" fillId="0" borderId="0" xfId="0" applyNumberFormat="1" applyFont="1" applyBorder="1" applyAlignment="1"/>
    <xf numFmtId="49" fontId="5" fillId="0" borderId="43" xfId="0" applyNumberFormat="1" applyFont="1" applyBorder="1" applyAlignment="1">
      <alignment horizontal="left" wrapText="1"/>
    </xf>
    <xf numFmtId="49" fontId="5" fillId="0" borderId="17" xfId="0" applyNumberFormat="1" applyFont="1" applyBorder="1" applyAlignment="1"/>
    <xf numFmtId="49" fontId="5" fillId="0" borderId="44" xfId="0" applyNumberFormat="1" applyFont="1" applyBorder="1" applyAlignment="1"/>
    <xf numFmtId="49" fontId="4" fillId="0" borderId="20" xfId="0" applyNumberFormat="1" applyFont="1" applyBorder="1" applyAlignment="1">
      <alignment horizontal="left"/>
    </xf>
    <xf numFmtId="49" fontId="4" fillId="0" borderId="21" xfId="0" applyNumberFormat="1" applyFont="1" applyBorder="1" applyAlignment="1">
      <alignment horizontal="left"/>
    </xf>
    <xf numFmtId="49" fontId="4" fillId="0" borderId="21" xfId="0" applyNumberFormat="1" applyFont="1" applyBorder="1" applyAlignment="1"/>
    <xf numFmtId="49" fontId="4" fillId="0" borderId="36" xfId="0" applyNumberFormat="1" applyFont="1" applyBorder="1" applyAlignment="1"/>
    <xf numFmtId="169" fontId="0" fillId="0" borderId="19" xfId="0" applyNumberFormat="1" applyBorder="1" applyAlignment="1"/>
    <xf numFmtId="0" fontId="0" fillId="0" borderId="17" xfId="0" applyBorder="1" applyAlignment="1"/>
    <xf numFmtId="0" fontId="6" fillId="0" borderId="0" xfId="0" applyFont="1" applyAlignment="1">
      <alignment horizontal="center" wrapText="1"/>
    </xf>
    <xf numFmtId="49" fontId="5" fillId="0" borderId="43" xfId="0" applyNumberFormat="1" applyFont="1" applyBorder="1" applyAlignment="1">
      <alignment horizontal="left"/>
    </xf>
    <xf numFmtId="49" fontId="5" fillId="0" borderId="17" xfId="0" applyNumberFormat="1" applyFont="1" applyBorder="1" applyAlignment="1">
      <alignment horizontal="left"/>
    </xf>
    <xf numFmtId="49" fontId="5" fillId="0" borderId="45" xfId="0" applyNumberFormat="1" applyFont="1" applyBorder="1" applyAlignment="1">
      <alignment horizontal="left"/>
    </xf>
    <xf numFmtId="49" fontId="5" fillId="0" borderId="46" xfId="0" applyNumberFormat="1" applyFont="1" applyBorder="1" applyAlignment="1"/>
    <xf numFmtId="169" fontId="4" fillId="0" borderId="47" xfId="0" applyNumberFormat="1" applyFont="1" applyBorder="1" applyAlignment="1"/>
    <xf numFmtId="0" fontId="4" fillId="0" borderId="21" xfId="0" applyFont="1" applyBorder="1" applyAlignment="1"/>
    <xf numFmtId="169" fontId="0" fillId="0" borderId="13" xfId="0" applyNumberFormat="1" applyBorder="1" applyAlignment="1"/>
    <xf numFmtId="0" fontId="0" fillId="0" borderId="13" xfId="0" applyBorder="1" applyAlignment="1"/>
    <xf numFmtId="169" fontId="0" fillId="0" borderId="17" xfId="0" applyNumberFormat="1" applyBorder="1" applyAlignment="1"/>
    <xf numFmtId="169" fontId="4" fillId="0" borderId="21" xfId="0" applyNumberFormat="1" applyFont="1" applyBorder="1" applyAlignment="1"/>
    <xf numFmtId="0" fontId="0" fillId="0" borderId="0" xfId="0" applyBorder="1" applyAlignment="1"/>
    <xf numFmtId="169" fontId="0" fillId="0" borderId="10" xfId="0" applyNumberFormat="1" applyBorder="1" applyAlignment="1"/>
    <xf numFmtId="0" fontId="0" fillId="0" borderId="10" xfId="0" applyBorder="1" applyAlignment="1"/>
    <xf numFmtId="0" fontId="0" fillId="0" borderId="15" xfId="0" applyBorder="1" applyAlignment="1"/>
    <xf numFmtId="0" fontId="4" fillId="0" borderId="21" xfId="0" applyFont="1" applyBorder="1" applyAlignment="1">
      <alignment horizontal="center"/>
    </xf>
    <xf numFmtId="0" fontId="4" fillId="0" borderId="41" xfId="0" applyFont="1" applyBorder="1" applyAlignment="1"/>
    <xf numFmtId="2" fontId="5" fillId="26" borderId="10" xfId="0" applyNumberFormat="1" applyFont="1" applyFill="1" applyBorder="1" applyAlignment="1" applyProtection="1">
      <alignment horizontal="center"/>
      <protection locked="0"/>
    </xf>
    <xf numFmtId="0" fontId="0" fillId="26" borderId="10" xfId="0" applyFill="1" applyBorder="1" applyAlignment="1" applyProtection="1">
      <protection locked="0"/>
    </xf>
    <xf numFmtId="0" fontId="0" fillId="26" borderId="40" xfId="0" applyFill="1" applyBorder="1" applyAlignment="1" applyProtection="1">
      <protection locked="0"/>
    </xf>
    <xf numFmtId="10" fontId="5" fillId="0" borderId="29" xfId="0" applyNumberFormat="1" applyFont="1" applyBorder="1" applyAlignment="1">
      <alignment horizontal="center" vertical="center"/>
    </xf>
    <xf numFmtId="10" fontId="5" fillId="0" borderId="13" xfId="0" applyNumberFormat="1" applyFont="1" applyBorder="1" applyAlignment="1">
      <alignment horizontal="center" vertical="center"/>
    </xf>
    <xf numFmtId="0" fontId="5" fillId="0" borderId="13" xfId="0" applyFont="1" applyBorder="1" applyAlignment="1">
      <alignment vertical="center"/>
    </xf>
    <xf numFmtId="44" fontId="5" fillId="0" borderId="13" xfId="0" applyNumberFormat="1" applyFont="1" applyBorder="1" applyAlignment="1">
      <alignment vertical="center"/>
    </xf>
    <xf numFmtId="0" fontId="0" fillId="0" borderId="13" xfId="0" applyBorder="1" applyAlignment="1">
      <alignment vertical="center"/>
    </xf>
    <xf numFmtId="0" fontId="0" fillId="0" borderId="30" xfId="0" applyBorder="1" applyAlignment="1">
      <alignment vertical="center"/>
    </xf>
    <xf numFmtId="49" fontId="5" fillId="0" borderId="24" xfId="0" applyNumberFormat="1" applyFont="1" applyBorder="1" applyAlignment="1">
      <alignment horizontal="left" wrapText="1"/>
    </xf>
    <xf numFmtId="49" fontId="5" fillId="0" borderId="10" xfId="0" applyNumberFormat="1" applyFont="1" applyBorder="1" applyAlignment="1">
      <alignment horizontal="left" wrapText="1"/>
    </xf>
    <xf numFmtId="49" fontId="5" fillId="0" borderId="10" xfId="0" applyNumberFormat="1" applyFont="1" applyBorder="1" applyAlignment="1"/>
    <xf numFmtId="49" fontId="5" fillId="0" borderId="42" xfId="0" applyNumberFormat="1" applyFont="1" applyBorder="1" applyAlignment="1"/>
    <xf numFmtId="0" fontId="5" fillId="0" borderId="48" xfId="0" applyFont="1" applyBorder="1" applyAlignment="1">
      <alignment horizontal="center"/>
    </xf>
    <xf numFmtId="0" fontId="5" fillId="0" borderId="49" xfId="0" applyFont="1" applyBorder="1" applyAlignment="1"/>
    <xf numFmtId="0" fontId="5" fillId="0" borderId="50" xfId="0" applyFont="1" applyBorder="1" applyAlignment="1"/>
    <xf numFmtId="0" fontId="4" fillId="0" borderId="20" xfId="0" applyFont="1" applyBorder="1" applyAlignment="1">
      <alignment horizontal="center"/>
    </xf>
    <xf numFmtId="2" fontId="5" fillId="26" borderId="11" xfId="0" applyNumberFormat="1" applyFont="1" applyFill="1" applyBorder="1" applyAlignment="1" applyProtection="1">
      <alignment horizontal="center"/>
      <protection locked="0"/>
    </xf>
    <xf numFmtId="169" fontId="0" fillId="0" borderId="11" xfId="0" applyNumberFormat="1" applyBorder="1" applyAlignment="1"/>
    <xf numFmtId="0" fontId="30" fillId="0" borderId="0" xfId="0" applyFont="1" applyAlignment="1">
      <alignment horizontal="left" vertical="center" wrapText="1"/>
    </xf>
    <xf numFmtId="0" fontId="0" fillId="0" borderId="0" xfId="0" applyAlignment="1">
      <alignment vertical="center" wrapText="1"/>
    </xf>
    <xf numFmtId="0" fontId="5" fillId="0" borderId="29" xfId="0" applyFont="1" applyBorder="1" applyAlignment="1">
      <alignment horizontal="left" vertical="center" indent="1"/>
    </xf>
    <xf numFmtId="0" fontId="5" fillId="0" borderId="13" xfId="0" applyFont="1" applyBorder="1" applyAlignment="1">
      <alignment horizontal="left" vertical="center" indent="1"/>
    </xf>
    <xf numFmtId="0" fontId="5" fillId="0" borderId="32" xfId="0" applyFont="1" applyBorder="1" applyAlignment="1">
      <alignment horizontal="left" vertical="center" indent="1"/>
    </xf>
    <xf numFmtId="0" fontId="5" fillId="0" borderId="33" xfId="0" applyFont="1" applyBorder="1" applyAlignment="1">
      <alignment horizontal="left" vertical="center" indent="1"/>
    </xf>
    <xf numFmtId="10" fontId="5" fillId="0" borderId="33" xfId="0" applyNumberFormat="1" applyFont="1" applyBorder="1" applyAlignment="1">
      <alignment horizontal="center" vertical="center"/>
    </xf>
    <xf numFmtId="44" fontId="5" fillId="0" borderId="33" xfId="0" applyNumberFormat="1" applyFont="1" applyBorder="1" applyAlignment="1">
      <alignment vertical="center"/>
    </xf>
    <xf numFmtId="0" fontId="0" fillId="0" borderId="33" xfId="0" applyBorder="1" applyAlignment="1">
      <alignment vertical="center"/>
    </xf>
    <xf numFmtId="0" fontId="5" fillId="0" borderId="33" xfId="0" applyFont="1" applyBorder="1" applyAlignment="1">
      <alignment vertical="center"/>
    </xf>
    <xf numFmtId="0" fontId="0" fillId="0" borderId="35" xfId="0" applyBorder="1" applyAlignment="1">
      <alignment vertical="center"/>
    </xf>
    <xf numFmtId="49" fontId="1" fillId="26" borderId="13" xfId="0" applyNumberFormat="1" applyFont="1" applyFill="1" applyBorder="1" applyAlignment="1" applyProtection="1">
      <alignment horizontal="right"/>
      <protection locked="0"/>
    </xf>
    <xf numFmtId="49" fontId="0" fillId="26" borderId="13" xfId="0" applyNumberFormat="1" applyFill="1" applyBorder="1" applyAlignment="1" applyProtection="1">
      <alignment horizontal="right"/>
      <protection locked="0"/>
    </xf>
    <xf numFmtId="44" fontId="0" fillId="26" borderId="13" xfId="29" applyNumberFormat="1" applyFont="1" applyFill="1" applyBorder="1" applyAlignment="1" applyProtection="1">
      <alignment horizontal="right"/>
      <protection locked="0"/>
    </xf>
    <xf numFmtId="0" fontId="0" fillId="26" borderId="13" xfId="0" applyFill="1" applyBorder="1" applyAlignment="1" applyProtection="1">
      <alignment horizontal="right"/>
      <protection locked="0"/>
    </xf>
    <xf numFmtId="165" fontId="0" fillId="26" borderId="13" xfId="29" applyNumberFormat="1" applyFont="1" applyFill="1" applyBorder="1" applyAlignment="1" applyProtection="1">
      <alignment horizontal="right"/>
      <protection locked="0"/>
    </xf>
    <xf numFmtId="166" fontId="0" fillId="26" borderId="13" xfId="42" applyNumberFormat="1" applyFont="1" applyFill="1" applyBorder="1" applyAlignment="1" applyProtection="1">
      <alignment horizontal="right"/>
      <protection locked="0"/>
    </xf>
    <xf numFmtId="0" fontId="7" fillId="25" borderId="20"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22" xfId="0" applyFont="1" applyFill="1" applyBorder="1" applyAlignment="1">
      <alignment horizontal="center" vertical="center"/>
    </xf>
    <xf numFmtId="0" fontId="7" fillId="25" borderId="23" xfId="0" applyFont="1" applyFill="1" applyBorder="1" applyAlignment="1">
      <alignment horizontal="center" vertical="center"/>
    </xf>
    <xf numFmtId="0" fontId="4" fillId="25" borderId="24" xfId="0" applyFont="1" applyFill="1" applyBorder="1" applyAlignment="1">
      <alignment horizontal="center" vertical="center"/>
    </xf>
    <xf numFmtId="0" fontId="5" fillId="25" borderId="10" xfId="0" applyFont="1" applyFill="1" applyBorder="1" applyAlignment="1">
      <alignment horizontal="center" vertical="center"/>
    </xf>
    <xf numFmtId="0" fontId="0" fillId="25" borderId="10" xfId="0" applyFill="1" applyBorder="1" applyAlignment="1">
      <alignment vertical="center"/>
    </xf>
    <xf numFmtId="0" fontId="4" fillId="25" borderId="26" xfId="0" applyFont="1" applyFill="1" applyBorder="1" applyAlignment="1">
      <alignment horizontal="center" vertical="center"/>
    </xf>
    <xf numFmtId="0" fontId="0" fillId="0" borderId="27" xfId="0" applyBorder="1" applyAlignment="1">
      <alignment vertical="center"/>
    </xf>
    <xf numFmtId="0" fontId="0" fillId="0" borderId="28" xfId="0" applyBorder="1" applyAlignment="1">
      <alignment vertical="center"/>
    </xf>
    <xf numFmtId="0" fontId="4" fillId="25" borderId="29" xfId="0" applyFont="1" applyFill="1" applyBorder="1" applyAlignment="1">
      <alignment horizontal="center" vertical="center"/>
    </xf>
    <xf numFmtId="0" fontId="5" fillId="25" borderId="13" xfId="0" applyFont="1" applyFill="1" applyBorder="1" applyAlignment="1">
      <alignment horizontal="center" vertical="center"/>
    </xf>
    <xf numFmtId="0" fontId="4" fillId="25" borderId="15" xfId="0" applyFont="1" applyFill="1" applyBorder="1" applyAlignment="1">
      <alignment horizontal="center" vertical="center" shrinkToFit="1"/>
    </xf>
    <xf numFmtId="0" fontId="0" fillId="0" borderId="12" xfId="0" applyBorder="1" applyAlignment="1">
      <alignment vertical="center" shrinkToFit="1"/>
    </xf>
    <xf numFmtId="0" fontId="0" fillId="0" borderId="31" xfId="0" applyBorder="1" applyAlignment="1">
      <alignment vertical="center" shrinkToFit="1"/>
    </xf>
    <xf numFmtId="169" fontId="0" fillId="0" borderId="14" xfId="0" applyNumberFormat="1" applyBorder="1" applyAlignment="1"/>
    <xf numFmtId="49" fontId="1" fillId="0" borderId="24" xfId="0" applyNumberFormat="1" applyFont="1" applyBorder="1" applyAlignment="1">
      <alignment horizontal="left"/>
    </xf>
    <xf numFmtId="49" fontId="5" fillId="0" borderId="10" xfId="0" applyNumberFormat="1" applyFont="1" applyBorder="1" applyAlignment="1">
      <alignment horizontal="left"/>
    </xf>
    <xf numFmtId="49" fontId="5" fillId="0" borderId="29" xfId="0" applyNumberFormat="1" applyFont="1" applyBorder="1" applyAlignment="1">
      <alignment horizontal="left"/>
    </xf>
    <xf numFmtId="49" fontId="5" fillId="0" borderId="13" xfId="0" applyNumberFormat="1" applyFont="1" applyBorder="1" applyAlignment="1">
      <alignment horizontal="left"/>
    </xf>
    <xf numFmtId="49" fontId="5" fillId="0" borderId="13" xfId="0" applyNumberFormat="1" applyFont="1" applyBorder="1" applyAlignment="1"/>
    <xf numFmtId="49" fontId="5" fillId="0" borderId="30" xfId="0" applyNumberFormat="1" applyFont="1" applyBorder="1" applyAlignment="1"/>
    <xf numFmtId="0" fontId="0" fillId="0" borderId="40" xfId="0" applyBorder="1" applyAlignment="1"/>
    <xf numFmtId="0" fontId="0" fillId="0" borderId="18" xfId="0" applyBorder="1" applyAlignment="1"/>
    <xf numFmtId="165" fontId="0" fillId="26" borderId="13" xfId="0" applyNumberFormat="1" applyFill="1" applyBorder="1" applyAlignment="1" applyProtection="1">
      <alignment horizontal="right"/>
      <protection locked="0"/>
    </xf>
    <xf numFmtId="40" fontId="0" fillId="26" borderId="10" xfId="29" applyNumberFormat="1" applyFont="1" applyFill="1" applyBorder="1" applyAlignment="1" applyProtection="1">
      <alignment horizontal="right"/>
      <protection locked="0"/>
    </xf>
    <xf numFmtId="0" fontId="0" fillId="26" borderId="10" xfId="0" applyFill="1" applyBorder="1" applyAlignment="1" applyProtection="1">
      <alignment horizontal="right"/>
      <protection locked="0"/>
    </xf>
    <xf numFmtId="0" fontId="1" fillId="26" borderId="17" xfId="0" applyFont="1" applyFill="1" applyBorder="1" applyAlignment="1" applyProtection="1">
      <alignment horizontal="right"/>
      <protection locked="0"/>
    </xf>
    <xf numFmtId="0" fontId="0" fillId="26" borderId="17" xfId="0" applyFill="1" applyBorder="1" applyAlignment="1" applyProtection="1">
      <alignment horizontal="right"/>
      <protection locked="0"/>
    </xf>
    <xf numFmtId="6" fontId="0" fillId="0" borderId="43" xfId="0" applyNumberFormat="1" applyBorder="1" applyAlignment="1"/>
    <xf numFmtId="6" fontId="0" fillId="0" borderId="17" xfId="0" applyNumberFormat="1" applyBorder="1" applyAlignment="1"/>
    <xf numFmtId="6" fontId="0" fillId="0" borderId="44" xfId="0" applyNumberFormat="1" applyBorder="1" applyAlignment="1"/>
    <xf numFmtId="6" fontId="0" fillId="0" borderId="45" xfId="0" applyNumberFormat="1" applyBorder="1" applyAlignment="1"/>
    <xf numFmtId="6" fontId="0" fillId="0" borderId="0" xfId="0" applyNumberFormat="1" applyBorder="1" applyAlignment="1"/>
    <xf numFmtId="6" fontId="0" fillId="0" borderId="46" xfId="0" applyNumberFormat="1" applyBorder="1" applyAlignment="1"/>
    <xf numFmtId="6" fontId="4" fillId="0" borderId="47" xfId="0" applyNumberFormat="1" applyFont="1" applyBorder="1" applyAlignment="1"/>
    <xf numFmtId="6" fontId="4" fillId="0" borderId="21" xfId="0" applyNumberFormat="1" applyFont="1" applyBorder="1" applyAlignment="1"/>
    <xf numFmtId="6" fontId="0" fillId="0" borderId="24" xfId="0" applyNumberFormat="1" applyBorder="1" applyAlignment="1"/>
    <xf numFmtId="6" fontId="0" fillId="0" borderId="10" xfId="0" applyNumberFormat="1" applyBorder="1" applyAlignment="1"/>
    <xf numFmtId="6" fontId="0" fillId="0" borderId="42" xfId="0" applyNumberFormat="1" applyBorder="1" applyAlignment="1"/>
    <xf numFmtId="6" fontId="0" fillId="0" borderId="29" xfId="0" applyNumberFormat="1" applyBorder="1" applyAlignment="1"/>
    <xf numFmtId="6" fontId="0" fillId="0" borderId="13" xfId="0" applyNumberFormat="1" applyBorder="1" applyAlignment="1"/>
    <xf numFmtId="6" fontId="0" fillId="0" borderId="30" xfId="0" applyNumberFormat="1" applyBorder="1" applyAlignment="1"/>
    <xf numFmtId="0" fontId="4" fillId="0" borderId="36" xfId="0" applyFont="1" applyBorder="1" applyAlignment="1"/>
    <xf numFmtId="2" fontId="4" fillId="27" borderId="24" xfId="0" applyNumberFormat="1" applyFont="1" applyFill="1" applyBorder="1" applyAlignment="1">
      <alignment horizontal="center"/>
    </xf>
    <xf numFmtId="0" fontId="4" fillId="27" borderId="10" xfId="0" applyFont="1" applyFill="1" applyBorder="1" applyAlignment="1"/>
    <xf numFmtId="0" fontId="4" fillId="27" borderId="42" xfId="0" applyFont="1" applyFill="1" applyBorder="1" applyAlignment="1"/>
    <xf numFmtId="6" fontId="4" fillId="0" borderId="20" xfId="0" applyNumberFormat="1" applyFont="1" applyBorder="1" applyAlignment="1"/>
    <xf numFmtId="6" fontId="4" fillId="0" borderId="36" xfId="0" applyNumberFormat="1" applyFont="1" applyBorder="1" applyAlignment="1"/>
    <xf numFmtId="44" fontId="0" fillId="26" borderId="15" xfId="29" applyNumberFormat="1" applyFont="1" applyFill="1" applyBorder="1" applyAlignment="1" applyProtection="1">
      <alignment horizontal="right"/>
      <protection locked="0"/>
    </xf>
    <xf numFmtId="0" fontId="0" fillId="0" borderId="12" xfId="0" applyBorder="1" applyAlignment="1" applyProtection="1">
      <alignment horizontal="right"/>
      <protection locked="0"/>
    </xf>
    <xf numFmtId="0" fontId="0" fillId="0" borderId="14" xfId="0" applyBorder="1" applyAlignment="1" applyProtection="1">
      <alignment horizontal="right"/>
      <protection locked="0"/>
    </xf>
    <xf numFmtId="0" fontId="5" fillId="0" borderId="51" xfId="0" applyFont="1" applyBorder="1" applyAlignment="1">
      <alignment horizontal="center"/>
    </xf>
    <xf numFmtId="0" fontId="0" fillId="0" borderId="52" xfId="0" applyBorder="1" applyAlignment="1">
      <alignment horizontal="center"/>
    </xf>
    <xf numFmtId="0" fontId="0" fillId="0" borderId="53" xfId="0" applyBorder="1" applyAlignment="1">
      <alignment horizontal="center"/>
    </xf>
    <xf numFmtId="0" fontId="30" fillId="0" borderId="51" xfId="0" applyFont="1" applyBorder="1" applyAlignment="1">
      <alignment horizontal="center" vertical="top"/>
    </xf>
    <xf numFmtId="0" fontId="4" fillId="0" borderId="52" xfId="0" applyFont="1" applyBorder="1" applyAlignment="1">
      <alignment horizontal="center"/>
    </xf>
    <xf numFmtId="0" fontId="4" fillId="0" borderId="53" xfId="0" applyFont="1" applyBorder="1" applyAlignment="1">
      <alignment horizontal="center"/>
    </xf>
    <xf numFmtId="165" fontId="1" fillId="26" borderId="13" xfId="0" applyNumberFormat="1" applyFont="1" applyFill="1" applyBorder="1" applyAlignment="1" applyProtection="1">
      <alignment horizontal="right"/>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te" xfId="40" builtinId="10" customBuiltin="1"/>
    <cellStyle name="Output" xfId="41" builtinId="21" customBuiltin="1"/>
    <cellStyle name="Percent" xfId="42" builtinId="5"/>
    <cellStyle name="Title" xfId="43" builtinId="15" customBuiltin="1"/>
    <cellStyle name="Total" xfId="44" builtinId="25" customBuiltin="1"/>
    <cellStyle name="Warning Text" xfId="45"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E2FBFE"/>
      <rgbColor rgb="0000CC99"/>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99FFCC"/>
      <color rgb="FF00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295276</xdr:colOff>
      <xdr:row>1</xdr:row>
      <xdr:rowOff>85725</xdr:rowOff>
    </xdr:from>
    <xdr:to>
      <xdr:col>9</xdr:col>
      <xdr:colOff>419101</xdr:colOff>
      <xdr:row>30</xdr:row>
      <xdr:rowOff>152400</xdr:rowOff>
    </xdr:to>
    <xdr:sp macro="" textlink="">
      <xdr:nvSpPr>
        <xdr:cNvPr id="2" name="TextBox 1"/>
        <xdr:cNvSpPr txBox="1"/>
      </xdr:nvSpPr>
      <xdr:spPr>
        <a:xfrm>
          <a:off x="295276" y="247650"/>
          <a:ext cx="5867400" cy="4762500"/>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400" b="1" u="sng"/>
            <a:t>General Information About the Fringe Benefits Calculator</a:t>
          </a:r>
        </a:p>
        <a:p>
          <a:endParaRPr lang="en-US" sz="1100"/>
        </a:p>
        <a:p>
          <a:endParaRPr lang="en-US" sz="1100"/>
        </a:p>
        <a:p>
          <a:endParaRPr lang="en-US" sz="1100"/>
        </a:p>
        <a:p>
          <a:pPr>
            <a:buFont typeface="Arial" pitchFamily="34" charset="0"/>
            <a:buChar char="•"/>
          </a:pPr>
          <a:r>
            <a:rPr lang="en-US" sz="1100"/>
            <a:t>All tabs are the same.  The calculations will differ based on what</a:t>
          </a:r>
          <a:r>
            <a:rPr lang="en-US" sz="1100" baseline="0"/>
            <a:t> you data enter in the green cells toward the top .</a:t>
          </a:r>
        </a:p>
        <a:p>
          <a:pPr>
            <a:buFont typeface="Arial" pitchFamily="34" charset="0"/>
            <a:buChar char="•"/>
          </a:pPr>
          <a:endParaRPr lang="en-US" sz="1100" baseline="0"/>
        </a:p>
        <a:p>
          <a:pPr>
            <a:buFont typeface="Arial" pitchFamily="34" charset="0"/>
            <a:buChar char="•"/>
          </a:pPr>
          <a:r>
            <a:rPr lang="en-US" sz="1100" baseline="0"/>
            <a:t>For faculty members, please use the "9 pay 9" salary rate (or  "11 pay 11") .  </a:t>
          </a:r>
        </a:p>
        <a:p>
          <a:pPr>
            <a:buFont typeface="Arial" pitchFamily="34" charset="0"/>
            <a:buChar char="•"/>
          </a:pPr>
          <a:endParaRPr lang="en-US" sz="1100" baseline="0"/>
        </a:p>
        <a:p>
          <a:pPr>
            <a:buFont typeface="Arial" pitchFamily="34" charset="0"/>
            <a:buNone/>
          </a:pPr>
          <a:r>
            <a:rPr lang="en-US" sz="1100" baseline="0"/>
            <a:t>If you are unsure how to change a "9 pay 12" rate to "9 pay 9," please contact your Pre-Award RA.  Contact information can be found on our </a:t>
          </a:r>
          <a:r>
            <a:rPr lang="en-US" sz="1100" b="0" baseline="0"/>
            <a:t>Matrix Team Chart (http://www.research.uh.edu/Home/Division-of-Research/DOR_Matrix_Teams.aspx).  </a:t>
          </a:r>
        </a:p>
        <a:p>
          <a:pPr>
            <a:buFont typeface="Arial" pitchFamily="34" charset="0"/>
            <a:buChar char="•"/>
          </a:pPr>
          <a:endParaRPr lang="en-US" sz="1100" baseline="0"/>
        </a:p>
        <a:p>
          <a:pPr>
            <a:buFont typeface="Arial" pitchFamily="34" charset="0"/>
            <a:buChar char="•"/>
          </a:pPr>
          <a:r>
            <a:rPr lang="en-US" sz="1100" baseline="0"/>
            <a:t>Longevity is paid to the "Benefit Types:" "Faculty Summer," and "Staff."  Please enter the "Seniority Pay Date" each time 1 of these "Benefits Types" is used.  Longevity is earned at $20 per month for every 2 years of service.</a:t>
          </a:r>
        </a:p>
        <a:p>
          <a:pPr>
            <a:buFont typeface="Arial" pitchFamily="34" charset="0"/>
            <a:buChar char="•"/>
          </a:pPr>
          <a:endParaRPr lang="en-US" sz="1100" baseline="0"/>
        </a:p>
        <a:p>
          <a:pPr>
            <a:buFont typeface="Arial" pitchFamily="34" charset="0"/>
            <a:buChar char="•"/>
          </a:pPr>
          <a:r>
            <a:rPr lang="en-US" sz="1100" baseline="0"/>
            <a:t>Unless  there are extenuating circumstances, the "Salary/Wages," "Officer Code," "Retirement" type, and "Insurance" options listed in PeopleSoft are what we will use for our calculations.</a:t>
          </a:r>
        </a:p>
        <a:p>
          <a:pPr>
            <a:buFont typeface="Arial" pitchFamily="34" charset="0"/>
            <a:buChar char="•"/>
          </a:pPr>
          <a:endParaRPr lang="en-US" sz="1100" baseline="0"/>
        </a:p>
        <a:p>
          <a:pPr>
            <a:buFont typeface="Arial" pitchFamily="34" charset="0"/>
            <a:buChar char="•"/>
          </a:pPr>
          <a:r>
            <a:rPr lang="en-US" sz="1100" baseline="0"/>
            <a:t>Please note that Post Docs fringe benefits are calculated in the same manner as staff.  Therefore, please use the "Staff" option in the "Benefit Type" menu for these individuals.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jwells/Local%20Settings/Temporary%20Internet%20Files/Content.Outlook/BBXVON0D/Budget%20template%20w%20Fringe%20FY12%20New%20IDC%20Rates%20and%20ERS%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nel Expense Calculator"/>
      <sheetName val="Draft Detailed Budget"/>
      <sheetName val="Draft Modular Budget"/>
      <sheetName val="Subcontract 1 Budget"/>
      <sheetName val="Subcontract 2 Budget"/>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30" zoomScaleNormal="130" workbookViewId="0">
      <selection activeCell="M15" sqref="M15"/>
    </sheetView>
  </sheetViews>
  <sheetFormatPr defaultRowHeight="12.75" x14ac:dyDescent="0.2"/>
  <sheetData/>
  <sheetProtection password="ECE8"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tabSelected="1" zoomScaleNormal="100" workbookViewId="0">
      <selection activeCell="BD10" sqref="BD10"/>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15"/>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C51:AG51"/>
    <mergeCell ref="AC52:AG52"/>
    <mergeCell ref="AC53:AG53"/>
    <mergeCell ref="AC48:AG48"/>
    <mergeCell ref="AH46:AL46"/>
    <mergeCell ref="A29:K29"/>
    <mergeCell ref="AH41:AL41"/>
    <mergeCell ref="A41:AG41"/>
    <mergeCell ref="A46:H46"/>
    <mergeCell ref="I46:M46"/>
    <mergeCell ref="N46:R46"/>
    <mergeCell ref="S46:W46"/>
    <mergeCell ref="X46:AB46"/>
    <mergeCell ref="S39:W39"/>
    <mergeCell ref="S40:W40"/>
    <mergeCell ref="S43:W43"/>
    <mergeCell ref="S44:W44"/>
    <mergeCell ref="S45:W45"/>
    <mergeCell ref="N39:R39"/>
    <mergeCell ref="N40:R40"/>
    <mergeCell ref="N43:R43"/>
    <mergeCell ref="N44:R44"/>
    <mergeCell ref="N45:R45"/>
    <mergeCell ref="AH51:AL51"/>
    <mergeCell ref="AH52:AL52"/>
    <mergeCell ref="AH53:AL53"/>
    <mergeCell ref="AH48:AL48"/>
    <mergeCell ref="AH49:AL49"/>
    <mergeCell ref="AH39:AL39"/>
    <mergeCell ref="AH40:AL40"/>
    <mergeCell ref="AH43:AL43"/>
    <mergeCell ref="AH44:AL44"/>
    <mergeCell ref="AH45:AL45"/>
    <mergeCell ref="AC43:AG43"/>
    <mergeCell ref="AC44:AG44"/>
    <mergeCell ref="AC45:AG45"/>
    <mergeCell ref="AC46:AG46"/>
    <mergeCell ref="A16:D16"/>
    <mergeCell ref="A17:D17"/>
    <mergeCell ref="A27:K27"/>
    <mergeCell ref="A25:K25"/>
    <mergeCell ref="AH50:AL50"/>
    <mergeCell ref="AC50:AG50"/>
    <mergeCell ref="P10:S10"/>
    <mergeCell ref="I50:M50"/>
    <mergeCell ref="I51:M51"/>
    <mergeCell ref="I52:M52"/>
    <mergeCell ref="I45:M45"/>
    <mergeCell ref="I48:M48"/>
    <mergeCell ref="I49:M49"/>
    <mergeCell ref="N50:R50"/>
    <mergeCell ref="N51:R51"/>
    <mergeCell ref="N52:R52"/>
    <mergeCell ref="N48:R48"/>
    <mergeCell ref="N49:R49"/>
    <mergeCell ref="S50:W50"/>
    <mergeCell ref="S51:W51"/>
    <mergeCell ref="S52:W52"/>
    <mergeCell ref="S48:W48"/>
    <mergeCell ref="A35:X37"/>
    <mergeCell ref="A48:H48"/>
    <mergeCell ref="A49:H49"/>
    <mergeCell ref="X39:AB39"/>
    <mergeCell ref="X40:AB40"/>
    <mergeCell ref="X43:AB43"/>
    <mergeCell ref="X44:AB44"/>
    <mergeCell ref="X45:AB45"/>
    <mergeCell ref="Y11:AL11"/>
    <mergeCell ref="A24:K24"/>
    <mergeCell ref="A28:K28"/>
    <mergeCell ref="A30:K30"/>
    <mergeCell ref="A31:K31"/>
    <mergeCell ref="A32:K32"/>
    <mergeCell ref="A33:K33"/>
    <mergeCell ref="A1:AL1"/>
    <mergeCell ref="A2:S2"/>
    <mergeCell ref="U2:AL2"/>
    <mergeCell ref="A3:D3"/>
    <mergeCell ref="E3:S3"/>
    <mergeCell ref="U3:X3"/>
    <mergeCell ref="Y3:AL3"/>
    <mergeCell ref="A6:S6"/>
    <mergeCell ref="A7:O7"/>
    <mergeCell ref="P7:S7"/>
    <mergeCell ref="U7:AL7"/>
    <mergeCell ref="U8:X8"/>
    <mergeCell ref="A9:O9"/>
    <mergeCell ref="P9:S9"/>
    <mergeCell ref="U9:X9"/>
    <mergeCell ref="Y9:AL9"/>
    <mergeCell ref="A10:O10"/>
    <mergeCell ref="A4:D4"/>
    <mergeCell ref="E4:S4"/>
    <mergeCell ref="U4:X4"/>
    <mergeCell ref="Y4:AL4"/>
    <mergeCell ref="A5:D5"/>
    <mergeCell ref="E5:S5"/>
    <mergeCell ref="A43:H43"/>
    <mergeCell ref="A40:H40"/>
    <mergeCell ref="I39:M39"/>
    <mergeCell ref="I40:M40"/>
    <mergeCell ref="I43:M43"/>
    <mergeCell ref="A19:X21"/>
    <mergeCell ref="U10:X10"/>
    <mergeCell ref="Y10:AL10"/>
    <mergeCell ref="A8:O8"/>
    <mergeCell ref="P8:S8"/>
    <mergeCell ref="Y8:AL8"/>
    <mergeCell ref="U5:X5"/>
    <mergeCell ref="Y5:AL5"/>
    <mergeCell ref="U6:X6"/>
    <mergeCell ref="Y6:AL6"/>
    <mergeCell ref="A11:O11"/>
    <mergeCell ref="P11:S11"/>
    <mergeCell ref="U11:X11"/>
    <mergeCell ref="A12:AL13"/>
    <mergeCell ref="A59:H59"/>
    <mergeCell ref="A60:H60"/>
    <mergeCell ref="A44:H44"/>
    <mergeCell ref="A45:H45"/>
    <mergeCell ref="I44:M44"/>
    <mergeCell ref="A58:K58"/>
    <mergeCell ref="A50:H50"/>
    <mergeCell ref="A51:H51"/>
    <mergeCell ref="A52:H52"/>
    <mergeCell ref="A53:H53"/>
    <mergeCell ref="I53:M53"/>
    <mergeCell ref="N53:R53"/>
    <mergeCell ref="S53:W53"/>
    <mergeCell ref="S49:W49"/>
    <mergeCell ref="X50:AB50"/>
    <mergeCell ref="X51:AB51"/>
    <mergeCell ref="X52:AB52"/>
    <mergeCell ref="X53:AB53"/>
    <mergeCell ref="X48:AB48"/>
    <mergeCell ref="X49:AB49"/>
    <mergeCell ref="AC49:AG49"/>
    <mergeCell ref="AC39:AG39"/>
    <mergeCell ref="AC40:AG40"/>
  </mergeCells>
  <phoneticPr fontId="0" type="noConversion"/>
  <dataValidations count="6">
    <dataValidation type="list" showInputMessage="1" showErrorMessage="1" sqref="A17:D17">
      <formula1>$AS$93:$AS$95</formula1>
    </dataValidation>
    <dataValidation type="list" showInputMessage="1" showErrorMessage="1" sqref="A31:K31">
      <formula1>$AQ$93:$AQ$96</formula1>
    </dataValidation>
    <dataValidation type="list" showInputMessage="1" showErrorMessage="1" sqref="A32:K32">
      <formula1>$AR$93:$AR$97</formula1>
    </dataValidation>
    <dataValidation type="list" showInputMessage="1" showErrorMessage="1" sqref="A27:K27">
      <formula1>IF($A$17="Actual",($AP$93:$AP$100),IF($A$17="Estimate",($AU$93:$AU$96),$AX$92))</formula1>
    </dataValidation>
    <dataValidation showInputMessage="1" showErrorMessage="1" sqref="Y26:AB26"/>
    <dataValidation type="list" showInputMessage="1" showErrorMessage="1" sqref="A29:K29">
      <formula1>$AP$67:$AP$72</formula1>
    </dataValidation>
  </dataValidations>
  <printOptions horizontalCentered="1"/>
  <pageMargins left="0.75" right="0.75" top="1" bottom="1" header="0.5" footer="0.5"/>
  <pageSetup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zoomScaleNormal="100" workbookViewId="0">
      <selection activeCell="BT22" sqref="BT22"/>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49"/>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4:D4"/>
    <mergeCell ref="E4:S4"/>
    <mergeCell ref="U4:X4"/>
    <mergeCell ref="Y4:AL4"/>
    <mergeCell ref="A5:D5"/>
    <mergeCell ref="E5:S5"/>
    <mergeCell ref="U5:X5"/>
    <mergeCell ref="Y5:AL5"/>
    <mergeCell ref="A1:AL1"/>
    <mergeCell ref="A2:S2"/>
    <mergeCell ref="U2:AL2"/>
    <mergeCell ref="A3:D3"/>
    <mergeCell ref="E3:S3"/>
    <mergeCell ref="U3:X3"/>
    <mergeCell ref="Y3:AL3"/>
    <mergeCell ref="A8:O8"/>
    <mergeCell ref="P8:S8"/>
    <mergeCell ref="U8:X8"/>
    <mergeCell ref="Y8:AL8"/>
    <mergeCell ref="A9:O9"/>
    <mergeCell ref="P9:S9"/>
    <mergeCell ref="U9:X9"/>
    <mergeCell ref="Y9:AL9"/>
    <mergeCell ref="A6:S6"/>
    <mergeCell ref="U6:X6"/>
    <mergeCell ref="Y6:AL6"/>
    <mergeCell ref="A7:O7"/>
    <mergeCell ref="P7:S7"/>
    <mergeCell ref="U7:AL7"/>
    <mergeCell ref="A12:AL13"/>
    <mergeCell ref="A16:D16"/>
    <mergeCell ref="A17:D17"/>
    <mergeCell ref="A19:X21"/>
    <mergeCell ref="A24:K24"/>
    <mergeCell ref="A25:K25"/>
    <mergeCell ref="A10:O10"/>
    <mergeCell ref="P10:S10"/>
    <mergeCell ref="U10:X10"/>
    <mergeCell ref="Y10:AL10"/>
    <mergeCell ref="A11:O11"/>
    <mergeCell ref="P11:S11"/>
    <mergeCell ref="U11:X11"/>
    <mergeCell ref="Y11:AL11"/>
    <mergeCell ref="A33:K33"/>
    <mergeCell ref="A35:X37"/>
    <mergeCell ref="I39:M39"/>
    <mergeCell ref="N39:R39"/>
    <mergeCell ref="S39:W39"/>
    <mergeCell ref="X39:AB39"/>
    <mergeCell ref="A27:K27"/>
    <mergeCell ref="A28:K28"/>
    <mergeCell ref="A29:K29"/>
    <mergeCell ref="A30:K30"/>
    <mergeCell ref="A31:K31"/>
    <mergeCell ref="A32:K32"/>
    <mergeCell ref="AC39:AG39"/>
    <mergeCell ref="AH39:AL39"/>
    <mergeCell ref="A40:H40"/>
    <mergeCell ref="I40:M40"/>
    <mergeCell ref="N40:R40"/>
    <mergeCell ref="S40:W40"/>
    <mergeCell ref="X40:AB40"/>
    <mergeCell ref="AC40:AG40"/>
    <mergeCell ref="AH40:AL40"/>
    <mergeCell ref="A41:AG41"/>
    <mergeCell ref="AH41:AL41"/>
    <mergeCell ref="A43:H43"/>
    <mergeCell ref="I43:M43"/>
    <mergeCell ref="N43:R43"/>
    <mergeCell ref="S43:W43"/>
    <mergeCell ref="X43:AB43"/>
    <mergeCell ref="AC43:AG43"/>
    <mergeCell ref="AH43:AL43"/>
    <mergeCell ref="AH44:AL44"/>
    <mergeCell ref="A45:H45"/>
    <mergeCell ref="I45:M45"/>
    <mergeCell ref="N45:R45"/>
    <mergeCell ref="S45:W45"/>
    <mergeCell ref="X45:AB45"/>
    <mergeCell ref="AC45:AG45"/>
    <mergeCell ref="AH45:AL45"/>
    <mergeCell ref="A44:H44"/>
    <mergeCell ref="I44:M44"/>
    <mergeCell ref="N44:R44"/>
    <mergeCell ref="S44:W44"/>
    <mergeCell ref="X44:AB44"/>
    <mergeCell ref="AC44:AG44"/>
    <mergeCell ref="AH46:AL46"/>
    <mergeCell ref="A48:H48"/>
    <mergeCell ref="I48:M48"/>
    <mergeCell ref="N48:R48"/>
    <mergeCell ref="S48:W48"/>
    <mergeCell ref="X48:AB48"/>
    <mergeCell ref="AC48:AG48"/>
    <mergeCell ref="AH48:AL48"/>
    <mergeCell ref="A46:H46"/>
    <mergeCell ref="I46:M46"/>
    <mergeCell ref="N46:R46"/>
    <mergeCell ref="S46:W46"/>
    <mergeCell ref="X46:AB46"/>
    <mergeCell ref="AC46:AG46"/>
    <mergeCell ref="AH49:AL49"/>
    <mergeCell ref="A50:H50"/>
    <mergeCell ref="I50:M50"/>
    <mergeCell ref="N50:R50"/>
    <mergeCell ref="S50:W50"/>
    <mergeCell ref="X50:AB50"/>
    <mergeCell ref="AC50:AG50"/>
    <mergeCell ref="AH50:AL50"/>
    <mergeCell ref="A49:H49"/>
    <mergeCell ref="I49:M49"/>
    <mergeCell ref="N49:R49"/>
    <mergeCell ref="S49:W49"/>
    <mergeCell ref="X49:AB49"/>
    <mergeCell ref="AC49:AG49"/>
    <mergeCell ref="AH51:AL51"/>
    <mergeCell ref="A52:H52"/>
    <mergeCell ref="I52:M52"/>
    <mergeCell ref="N52:R52"/>
    <mergeCell ref="S52:W52"/>
    <mergeCell ref="X52:AB52"/>
    <mergeCell ref="AC52:AG52"/>
    <mergeCell ref="AH52:AL52"/>
    <mergeCell ref="A51:H51"/>
    <mergeCell ref="I51:M51"/>
    <mergeCell ref="N51:R51"/>
    <mergeCell ref="S51:W51"/>
    <mergeCell ref="X51:AB51"/>
    <mergeCell ref="AC51:AG51"/>
    <mergeCell ref="AH53:AL53"/>
    <mergeCell ref="A58:K58"/>
    <mergeCell ref="A59:H59"/>
    <mergeCell ref="A60:H60"/>
    <mergeCell ref="A53:H53"/>
    <mergeCell ref="I53:M53"/>
    <mergeCell ref="N53:R53"/>
    <mergeCell ref="S53:W53"/>
    <mergeCell ref="X53:AB53"/>
    <mergeCell ref="AC53:AG53"/>
  </mergeCells>
  <dataValidations count="6">
    <dataValidation type="list" showInputMessage="1" showErrorMessage="1" sqref="A29:K29">
      <formula1>$AP$67:$AP$72</formula1>
    </dataValidation>
    <dataValidation showInputMessage="1" showErrorMessage="1" sqref="Y26:AB26"/>
    <dataValidation type="list" showInputMessage="1" showErrorMessage="1" sqref="A27:K27">
      <formula1>IF($A$17="Actual",($AP$93:$AP$100),IF($A$17="Estimate",($AU$93:$AU$96),$AX$92))</formula1>
    </dataValidation>
    <dataValidation type="list" showInputMessage="1" showErrorMessage="1" sqref="A32:K32">
      <formula1>$AR$93:$AR$97</formula1>
    </dataValidation>
    <dataValidation type="list" showInputMessage="1" showErrorMessage="1" sqref="A31:K31">
      <formula1>$AQ$93:$AQ$96</formula1>
    </dataValidation>
    <dataValidation type="list" showInputMessage="1" showErrorMessage="1" sqref="A17:D17">
      <formula1>$AS$93:$AS$95</formula1>
    </dataValidation>
  </dataValidations>
  <printOptions horizontalCentered="1"/>
  <pageMargins left="0.75" right="0.75" top="1" bottom="1" header="0.5" footer="0.5"/>
  <pageSetup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zoomScaleNormal="100" workbookViewId="0">
      <selection activeCell="AI21" sqref="AI21"/>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15"/>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4:D4"/>
    <mergeCell ref="E4:S4"/>
    <mergeCell ref="U4:X4"/>
    <mergeCell ref="Y4:AL4"/>
    <mergeCell ref="A5:D5"/>
    <mergeCell ref="E5:S5"/>
    <mergeCell ref="U5:X5"/>
    <mergeCell ref="Y5:AL5"/>
    <mergeCell ref="A1:AL1"/>
    <mergeCell ref="A2:S2"/>
    <mergeCell ref="U2:AL2"/>
    <mergeCell ref="A3:D3"/>
    <mergeCell ref="E3:S3"/>
    <mergeCell ref="U3:X3"/>
    <mergeCell ref="Y3:AL3"/>
    <mergeCell ref="A8:O8"/>
    <mergeCell ref="P8:S8"/>
    <mergeCell ref="U8:X8"/>
    <mergeCell ref="Y8:AL8"/>
    <mergeCell ref="A9:O9"/>
    <mergeCell ref="P9:S9"/>
    <mergeCell ref="U9:X9"/>
    <mergeCell ref="Y9:AL9"/>
    <mergeCell ref="A6:S6"/>
    <mergeCell ref="U6:X6"/>
    <mergeCell ref="Y6:AL6"/>
    <mergeCell ref="A7:O7"/>
    <mergeCell ref="P7:S7"/>
    <mergeCell ref="U7:AL7"/>
    <mergeCell ref="A12:AL13"/>
    <mergeCell ref="A16:D16"/>
    <mergeCell ref="A17:D17"/>
    <mergeCell ref="A19:X21"/>
    <mergeCell ref="A24:K24"/>
    <mergeCell ref="A25:K25"/>
    <mergeCell ref="A10:O10"/>
    <mergeCell ref="P10:S10"/>
    <mergeCell ref="U10:X10"/>
    <mergeCell ref="Y10:AL10"/>
    <mergeCell ref="A11:O11"/>
    <mergeCell ref="P11:S11"/>
    <mergeCell ref="U11:X11"/>
    <mergeCell ref="Y11:AL11"/>
    <mergeCell ref="A33:K33"/>
    <mergeCell ref="A35:X37"/>
    <mergeCell ref="I39:M39"/>
    <mergeCell ref="N39:R39"/>
    <mergeCell ref="S39:W39"/>
    <mergeCell ref="X39:AB39"/>
    <mergeCell ref="A27:K27"/>
    <mergeCell ref="A28:K28"/>
    <mergeCell ref="A29:K29"/>
    <mergeCell ref="A30:K30"/>
    <mergeCell ref="A31:K31"/>
    <mergeCell ref="A32:K32"/>
    <mergeCell ref="AC39:AG39"/>
    <mergeCell ref="AH39:AL39"/>
    <mergeCell ref="A40:H40"/>
    <mergeCell ref="I40:M40"/>
    <mergeCell ref="N40:R40"/>
    <mergeCell ref="S40:W40"/>
    <mergeCell ref="X40:AB40"/>
    <mergeCell ref="AC40:AG40"/>
    <mergeCell ref="AH40:AL40"/>
    <mergeCell ref="A41:AG41"/>
    <mergeCell ref="AH41:AL41"/>
    <mergeCell ref="A43:H43"/>
    <mergeCell ref="I43:M43"/>
    <mergeCell ref="N43:R43"/>
    <mergeCell ref="S43:W43"/>
    <mergeCell ref="X43:AB43"/>
    <mergeCell ref="AC43:AG43"/>
    <mergeCell ref="AH43:AL43"/>
    <mergeCell ref="AH44:AL44"/>
    <mergeCell ref="A45:H45"/>
    <mergeCell ref="I45:M45"/>
    <mergeCell ref="N45:R45"/>
    <mergeCell ref="S45:W45"/>
    <mergeCell ref="X45:AB45"/>
    <mergeCell ref="AC45:AG45"/>
    <mergeCell ref="AH45:AL45"/>
    <mergeCell ref="A44:H44"/>
    <mergeCell ref="I44:M44"/>
    <mergeCell ref="N44:R44"/>
    <mergeCell ref="S44:W44"/>
    <mergeCell ref="X44:AB44"/>
    <mergeCell ref="AC44:AG44"/>
    <mergeCell ref="AH46:AL46"/>
    <mergeCell ref="A48:H48"/>
    <mergeCell ref="I48:M48"/>
    <mergeCell ref="N48:R48"/>
    <mergeCell ref="S48:W48"/>
    <mergeCell ref="X48:AB48"/>
    <mergeCell ref="AC48:AG48"/>
    <mergeCell ref="AH48:AL48"/>
    <mergeCell ref="A46:H46"/>
    <mergeCell ref="I46:M46"/>
    <mergeCell ref="N46:R46"/>
    <mergeCell ref="S46:W46"/>
    <mergeCell ref="X46:AB46"/>
    <mergeCell ref="AC46:AG46"/>
    <mergeCell ref="AH49:AL49"/>
    <mergeCell ref="A50:H50"/>
    <mergeCell ref="I50:M50"/>
    <mergeCell ref="N50:R50"/>
    <mergeCell ref="S50:W50"/>
    <mergeCell ref="X50:AB50"/>
    <mergeCell ref="AC50:AG50"/>
    <mergeCell ref="AH50:AL50"/>
    <mergeCell ref="A49:H49"/>
    <mergeCell ref="I49:M49"/>
    <mergeCell ref="N49:R49"/>
    <mergeCell ref="S49:W49"/>
    <mergeCell ref="X49:AB49"/>
    <mergeCell ref="AC49:AG49"/>
    <mergeCell ref="AH51:AL51"/>
    <mergeCell ref="A52:H52"/>
    <mergeCell ref="I52:M52"/>
    <mergeCell ref="N52:R52"/>
    <mergeCell ref="S52:W52"/>
    <mergeCell ref="X52:AB52"/>
    <mergeCell ref="AC52:AG52"/>
    <mergeCell ref="AH52:AL52"/>
    <mergeCell ref="A51:H51"/>
    <mergeCell ref="I51:M51"/>
    <mergeCell ref="N51:R51"/>
    <mergeCell ref="S51:W51"/>
    <mergeCell ref="X51:AB51"/>
    <mergeCell ref="AC51:AG51"/>
    <mergeCell ref="AH53:AL53"/>
    <mergeCell ref="A58:K58"/>
    <mergeCell ref="A59:H59"/>
    <mergeCell ref="A60:H60"/>
    <mergeCell ref="A53:H53"/>
    <mergeCell ref="I53:M53"/>
    <mergeCell ref="N53:R53"/>
    <mergeCell ref="S53:W53"/>
    <mergeCell ref="X53:AB53"/>
    <mergeCell ref="AC53:AG53"/>
  </mergeCells>
  <dataValidations count="6">
    <dataValidation type="list" showInputMessage="1" showErrorMessage="1" sqref="A29:K29">
      <formula1>$AP$67:$AP$72</formula1>
    </dataValidation>
    <dataValidation showInputMessage="1" showErrorMessage="1" sqref="Y26:AB26"/>
    <dataValidation type="list" showInputMessage="1" showErrorMessage="1" sqref="A27:K27">
      <formula1>IF($A$17="Actual",($AP$93:$AP$100),IF($A$17="Estimate",($AU$93:$AU$96),$AX$92))</formula1>
    </dataValidation>
    <dataValidation type="list" showInputMessage="1" showErrorMessage="1" sqref="A32:K32">
      <formula1>$AR$93:$AR$97</formula1>
    </dataValidation>
    <dataValidation type="list" showInputMessage="1" showErrorMessage="1" sqref="A31:K31">
      <formula1>$AQ$93:$AQ$96</formula1>
    </dataValidation>
    <dataValidation type="list" showInputMessage="1" showErrorMessage="1" sqref="A17:D17">
      <formula1>$AS$93:$AS$95</formula1>
    </dataValidation>
  </dataValidations>
  <printOptions horizontalCentered="1"/>
  <pageMargins left="0.75" right="0.75" top="1" bottom="1" header="0.5" footer="0.5"/>
  <pageSetup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zoomScaleNormal="100" workbookViewId="0">
      <selection activeCell="AK22" sqref="AK22"/>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15"/>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4:D4"/>
    <mergeCell ref="E4:S4"/>
    <mergeCell ref="U4:X4"/>
    <mergeCell ref="Y4:AL4"/>
    <mergeCell ref="A5:D5"/>
    <mergeCell ref="E5:S5"/>
    <mergeCell ref="U5:X5"/>
    <mergeCell ref="Y5:AL5"/>
    <mergeCell ref="A1:AL1"/>
    <mergeCell ref="A2:S2"/>
    <mergeCell ref="U2:AL2"/>
    <mergeCell ref="A3:D3"/>
    <mergeCell ref="E3:S3"/>
    <mergeCell ref="U3:X3"/>
    <mergeCell ref="Y3:AL3"/>
    <mergeCell ref="A8:O8"/>
    <mergeCell ref="P8:S8"/>
    <mergeCell ref="U8:X8"/>
    <mergeCell ref="Y8:AL8"/>
    <mergeCell ref="A9:O9"/>
    <mergeCell ref="P9:S9"/>
    <mergeCell ref="U9:X9"/>
    <mergeCell ref="Y9:AL9"/>
    <mergeCell ref="A6:S6"/>
    <mergeCell ref="U6:X6"/>
    <mergeCell ref="Y6:AL6"/>
    <mergeCell ref="A7:O7"/>
    <mergeCell ref="P7:S7"/>
    <mergeCell ref="U7:AL7"/>
    <mergeCell ref="A12:AL13"/>
    <mergeCell ref="A16:D16"/>
    <mergeCell ref="A17:D17"/>
    <mergeCell ref="A19:X21"/>
    <mergeCell ref="A24:K24"/>
    <mergeCell ref="A25:K25"/>
    <mergeCell ref="A10:O10"/>
    <mergeCell ref="P10:S10"/>
    <mergeCell ref="U10:X10"/>
    <mergeCell ref="Y10:AL10"/>
    <mergeCell ref="A11:O11"/>
    <mergeCell ref="P11:S11"/>
    <mergeCell ref="U11:X11"/>
    <mergeCell ref="Y11:AL11"/>
    <mergeCell ref="A33:K33"/>
    <mergeCell ref="A35:X37"/>
    <mergeCell ref="I39:M39"/>
    <mergeCell ref="N39:R39"/>
    <mergeCell ref="S39:W39"/>
    <mergeCell ref="X39:AB39"/>
    <mergeCell ref="A27:K27"/>
    <mergeCell ref="A28:K28"/>
    <mergeCell ref="A29:K29"/>
    <mergeCell ref="A30:K30"/>
    <mergeCell ref="A31:K31"/>
    <mergeCell ref="A32:K32"/>
    <mergeCell ref="AC39:AG39"/>
    <mergeCell ref="AH39:AL39"/>
    <mergeCell ref="A40:H40"/>
    <mergeCell ref="I40:M40"/>
    <mergeCell ref="N40:R40"/>
    <mergeCell ref="S40:W40"/>
    <mergeCell ref="X40:AB40"/>
    <mergeCell ref="AC40:AG40"/>
    <mergeCell ref="AH40:AL40"/>
    <mergeCell ref="A41:AG41"/>
    <mergeCell ref="AH41:AL41"/>
    <mergeCell ref="A43:H43"/>
    <mergeCell ref="I43:M43"/>
    <mergeCell ref="N43:R43"/>
    <mergeCell ref="S43:W43"/>
    <mergeCell ref="X43:AB43"/>
    <mergeCell ref="AC43:AG43"/>
    <mergeCell ref="AH43:AL43"/>
    <mergeCell ref="AH44:AL44"/>
    <mergeCell ref="A45:H45"/>
    <mergeCell ref="I45:M45"/>
    <mergeCell ref="N45:R45"/>
    <mergeCell ref="S45:W45"/>
    <mergeCell ref="X45:AB45"/>
    <mergeCell ref="AC45:AG45"/>
    <mergeCell ref="AH45:AL45"/>
    <mergeCell ref="A44:H44"/>
    <mergeCell ref="I44:M44"/>
    <mergeCell ref="N44:R44"/>
    <mergeCell ref="S44:W44"/>
    <mergeCell ref="X44:AB44"/>
    <mergeCell ref="AC44:AG44"/>
    <mergeCell ref="AH46:AL46"/>
    <mergeCell ref="A48:H48"/>
    <mergeCell ref="I48:M48"/>
    <mergeCell ref="N48:R48"/>
    <mergeCell ref="S48:W48"/>
    <mergeCell ref="X48:AB48"/>
    <mergeCell ref="AC48:AG48"/>
    <mergeCell ref="AH48:AL48"/>
    <mergeCell ref="A46:H46"/>
    <mergeCell ref="I46:M46"/>
    <mergeCell ref="N46:R46"/>
    <mergeCell ref="S46:W46"/>
    <mergeCell ref="X46:AB46"/>
    <mergeCell ref="AC46:AG46"/>
    <mergeCell ref="AH49:AL49"/>
    <mergeCell ref="A50:H50"/>
    <mergeCell ref="I50:M50"/>
    <mergeCell ref="N50:R50"/>
    <mergeCell ref="S50:W50"/>
    <mergeCell ref="X50:AB50"/>
    <mergeCell ref="AC50:AG50"/>
    <mergeCell ref="AH50:AL50"/>
    <mergeCell ref="A49:H49"/>
    <mergeCell ref="I49:M49"/>
    <mergeCell ref="N49:R49"/>
    <mergeCell ref="S49:W49"/>
    <mergeCell ref="X49:AB49"/>
    <mergeCell ref="AC49:AG49"/>
    <mergeCell ref="AH51:AL51"/>
    <mergeCell ref="A52:H52"/>
    <mergeCell ref="I52:M52"/>
    <mergeCell ref="N52:R52"/>
    <mergeCell ref="S52:W52"/>
    <mergeCell ref="X52:AB52"/>
    <mergeCell ref="AC52:AG52"/>
    <mergeCell ref="AH52:AL52"/>
    <mergeCell ref="A51:H51"/>
    <mergeCell ref="I51:M51"/>
    <mergeCell ref="N51:R51"/>
    <mergeCell ref="S51:W51"/>
    <mergeCell ref="X51:AB51"/>
    <mergeCell ref="AC51:AG51"/>
    <mergeCell ref="AH53:AL53"/>
    <mergeCell ref="A58:K58"/>
    <mergeCell ref="A59:H59"/>
    <mergeCell ref="A60:H60"/>
    <mergeCell ref="A53:H53"/>
    <mergeCell ref="I53:M53"/>
    <mergeCell ref="N53:R53"/>
    <mergeCell ref="S53:W53"/>
    <mergeCell ref="X53:AB53"/>
    <mergeCell ref="AC53:AG53"/>
  </mergeCells>
  <dataValidations count="6">
    <dataValidation type="list" showInputMessage="1" showErrorMessage="1" sqref="A29:K29">
      <formula1>$AP$67:$AP$72</formula1>
    </dataValidation>
    <dataValidation showInputMessage="1" showErrorMessage="1" sqref="Y26:AB26"/>
    <dataValidation type="list" showInputMessage="1" showErrorMessage="1" sqref="A27:K27">
      <formula1>IF($A$17="Actual",($AP$93:$AP$100),IF($A$17="Estimate",($AU$93:$AU$96),$AX$92))</formula1>
    </dataValidation>
    <dataValidation type="list" showInputMessage="1" showErrorMessage="1" sqref="A32:K32">
      <formula1>$AR$93:$AR$97</formula1>
    </dataValidation>
    <dataValidation type="list" showInputMessage="1" showErrorMessage="1" sqref="A31:K31">
      <formula1>$AQ$93:$AQ$96</formula1>
    </dataValidation>
    <dataValidation type="list" showInputMessage="1" showErrorMessage="1" sqref="A17:D17">
      <formula1>$AS$93:$AS$95</formula1>
    </dataValidation>
  </dataValidations>
  <printOptions horizontalCentered="1"/>
  <pageMargins left="0.75" right="0.75" top="1" bottom="1" header="0.5" footer="0.5"/>
  <pageSetup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zoomScaleNormal="100" workbookViewId="0">
      <selection activeCell="AE19" sqref="AE19"/>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15"/>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4:D4"/>
    <mergeCell ref="E4:S4"/>
    <mergeCell ref="U4:X4"/>
    <mergeCell ref="Y4:AL4"/>
    <mergeCell ref="A5:D5"/>
    <mergeCell ref="E5:S5"/>
    <mergeCell ref="U5:X5"/>
    <mergeCell ref="Y5:AL5"/>
    <mergeCell ref="A1:AL1"/>
    <mergeCell ref="A2:S2"/>
    <mergeCell ref="U2:AL2"/>
    <mergeCell ref="A3:D3"/>
    <mergeCell ref="E3:S3"/>
    <mergeCell ref="U3:X3"/>
    <mergeCell ref="Y3:AL3"/>
    <mergeCell ref="A8:O8"/>
    <mergeCell ref="P8:S8"/>
    <mergeCell ref="U8:X8"/>
    <mergeCell ref="Y8:AL8"/>
    <mergeCell ref="A9:O9"/>
    <mergeCell ref="P9:S9"/>
    <mergeCell ref="U9:X9"/>
    <mergeCell ref="Y9:AL9"/>
    <mergeCell ref="A6:S6"/>
    <mergeCell ref="U6:X6"/>
    <mergeCell ref="Y6:AL6"/>
    <mergeCell ref="A7:O7"/>
    <mergeCell ref="P7:S7"/>
    <mergeCell ref="U7:AL7"/>
    <mergeCell ref="A12:AL13"/>
    <mergeCell ref="A16:D16"/>
    <mergeCell ref="A17:D17"/>
    <mergeCell ref="A19:X21"/>
    <mergeCell ref="A24:K24"/>
    <mergeCell ref="A25:K25"/>
    <mergeCell ref="A10:O10"/>
    <mergeCell ref="P10:S10"/>
    <mergeCell ref="U10:X10"/>
    <mergeCell ref="Y10:AL10"/>
    <mergeCell ref="A11:O11"/>
    <mergeCell ref="P11:S11"/>
    <mergeCell ref="U11:X11"/>
    <mergeCell ref="Y11:AL11"/>
    <mergeCell ref="A33:K33"/>
    <mergeCell ref="A35:X37"/>
    <mergeCell ref="I39:M39"/>
    <mergeCell ref="N39:R39"/>
    <mergeCell ref="S39:W39"/>
    <mergeCell ref="X39:AB39"/>
    <mergeCell ref="A27:K27"/>
    <mergeCell ref="A28:K28"/>
    <mergeCell ref="A29:K29"/>
    <mergeCell ref="A30:K30"/>
    <mergeCell ref="A31:K31"/>
    <mergeCell ref="A32:K32"/>
    <mergeCell ref="AC39:AG39"/>
    <mergeCell ref="AH39:AL39"/>
    <mergeCell ref="A40:H40"/>
    <mergeCell ref="I40:M40"/>
    <mergeCell ref="N40:R40"/>
    <mergeCell ref="S40:W40"/>
    <mergeCell ref="X40:AB40"/>
    <mergeCell ref="AC40:AG40"/>
    <mergeCell ref="AH40:AL40"/>
    <mergeCell ref="A41:AG41"/>
    <mergeCell ref="AH41:AL41"/>
    <mergeCell ref="A43:H43"/>
    <mergeCell ref="I43:M43"/>
    <mergeCell ref="N43:R43"/>
    <mergeCell ref="S43:W43"/>
    <mergeCell ref="X43:AB43"/>
    <mergeCell ref="AC43:AG43"/>
    <mergeCell ref="AH43:AL43"/>
    <mergeCell ref="AH44:AL44"/>
    <mergeCell ref="A45:H45"/>
    <mergeCell ref="I45:M45"/>
    <mergeCell ref="N45:R45"/>
    <mergeCell ref="S45:W45"/>
    <mergeCell ref="X45:AB45"/>
    <mergeCell ref="AC45:AG45"/>
    <mergeCell ref="AH45:AL45"/>
    <mergeCell ref="A44:H44"/>
    <mergeCell ref="I44:M44"/>
    <mergeCell ref="N44:R44"/>
    <mergeCell ref="S44:W44"/>
    <mergeCell ref="X44:AB44"/>
    <mergeCell ref="AC44:AG44"/>
    <mergeCell ref="AH46:AL46"/>
    <mergeCell ref="A48:H48"/>
    <mergeCell ref="I48:M48"/>
    <mergeCell ref="N48:R48"/>
    <mergeCell ref="S48:W48"/>
    <mergeCell ref="X48:AB48"/>
    <mergeCell ref="AC48:AG48"/>
    <mergeCell ref="AH48:AL48"/>
    <mergeCell ref="A46:H46"/>
    <mergeCell ref="I46:M46"/>
    <mergeCell ref="N46:R46"/>
    <mergeCell ref="S46:W46"/>
    <mergeCell ref="X46:AB46"/>
    <mergeCell ref="AC46:AG46"/>
    <mergeCell ref="AH49:AL49"/>
    <mergeCell ref="A50:H50"/>
    <mergeCell ref="I50:M50"/>
    <mergeCell ref="N50:R50"/>
    <mergeCell ref="S50:W50"/>
    <mergeCell ref="X50:AB50"/>
    <mergeCell ref="AC50:AG50"/>
    <mergeCell ref="AH50:AL50"/>
    <mergeCell ref="A49:H49"/>
    <mergeCell ref="I49:M49"/>
    <mergeCell ref="N49:R49"/>
    <mergeCell ref="S49:W49"/>
    <mergeCell ref="X49:AB49"/>
    <mergeCell ref="AC49:AG49"/>
    <mergeCell ref="AH51:AL51"/>
    <mergeCell ref="A52:H52"/>
    <mergeCell ref="I52:M52"/>
    <mergeCell ref="N52:R52"/>
    <mergeCell ref="S52:W52"/>
    <mergeCell ref="X52:AB52"/>
    <mergeCell ref="AC52:AG52"/>
    <mergeCell ref="AH52:AL52"/>
    <mergeCell ref="A51:H51"/>
    <mergeCell ref="I51:M51"/>
    <mergeCell ref="N51:R51"/>
    <mergeCell ref="S51:W51"/>
    <mergeCell ref="X51:AB51"/>
    <mergeCell ref="AC51:AG51"/>
    <mergeCell ref="AH53:AL53"/>
    <mergeCell ref="A58:K58"/>
    <mergeCell ref="A59:H59"/>
    <mergeCell ref="A60:H60"/>
    <mergeCell ref="A53:H53"/>
    <mergeCell ref="I53:M53"/>
    <mergeCell ref="N53:R53"/>
    <mergeCell ref="S53:W53"/>
    <mergeCell ref="X53:AB53"/>
    <mergeCell ref="AC53:AG53"/>
  </mergeCells>
  <dataValidations count="6">
    <dataValidation type="list" showInputMessage="1" showErrorMessage="1" sqref="A29:K29">
      <formula1>$AP$67:$AP$72</formula1>
    </dataValidation>
    <dataValidation showInputMessage="1" showErrorMessage="1" sqref="Y26:AB26"/>
    <dataValidation type="list" showInputMessage="1" showErrorMessage="1" sqref="A27:K27">
      <formula1>IF($A$17="Actual",($AP$93:$AP$100),IF($A$17="Estimate",($AU$93:$AU$96),$AX$92))</formula1>
    </dataValidation>
    <dataValidation type="list" showInputMessage="1" showErrorMessage="1" sqref="A32:K32">
      <formula1>$AR$93:$AR$97</formula1>
    </dataValidation>
    <dataValidation type="list" showInputMessage="1" showErrorMessage="1" sqref="A31:K31">
      <formula1>$AQ$93:$AQ$96</formula1>
    </dataValidation>
    <dataValidation type="list" showInputMessage="1" showErrorMessage="1" sqref="A17:D17">
      <formula1>$AS$93:$AS$95</formula1>
    </dataValidation>
  </dataValidations>
  <printOptions horizontalCentered="1"/>
  <pageMargins left="0.75" right="0.75" top="1" bottom="1" header="0.5" footer="0.5"/>
  <pageSetup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100"/>
  <sheetViews>
    <sheetView showGridLines="0" zoomScaleNormal="100" workbookViewId="0">
      <selection activeCell="AE17" sqref="AE17"/>
    </sheetView>
  </sheetViews>
  <sheetFormatPr defaultColWidth="2.7109375" defaultRowHeight="12.75" x14ac:dyDescent="0.2"/>
  <cols>
    <col min="42" max="42" width="19.42578125" style="110" hidden="1" customWidth="1"/>
    <col min="43" max="50" width="10.42578125" style="110" hidden="1" customWidth="1"/>
    <col min="51" max="53" width="12.85546875" style="110" hidden="1" customWidth="1"/>
    <col min="54" max="54" width="2.7109375" customWidth="1"/>
  </cols>
  <sheetData>
    <row r="1" spans="1:53" ht="16.5" thickBot="1" x14ac:dyDescent="0.25">
      <c r="A1" s="191" t="s">
        <v>116</v>
      </c>
      <c r="B1" s="192"/>
      <c r="C1" s="192"/>
      <c r="D1" s="192"/>
      <c r="E1" s="192"/>
      <c r="F1" s="192"/>
      <c r="G1" s="192"/>
      <c r="H1" s="192"/>
      <c r="I1" s="192"/>
      <c r="J1" s="192"/>
      <c r="K1" s="192"/>
      <c r="L1" s="192"/>
      <c r="M1" s="192"/>
      <c r="N1" s="192"/>
      <c r="O1" s="192"/>
      <c r="P1" s="192"/>
      <c r="Q1" s="192"/>
      <c r="R1" s="192"/>
      <c r="S1" s="192"/>
      <c r="T1" s="192"/>
      <c r="U1" s="193"/>
      <c r="V1" s="193"/>
      <c r="W1" s="193"/>
      <c r="X1" s="193"/>
      <c r="Y1" s="193"/>
      <c r="Z1" s="193"/>
      <c r="AA1" s="193"/>
      <c r="AB1" s="193"/>
      <c r="AC1" s="193"/>
      <c r="AD1" s="193"/>
      <c r="AE1" s="193"/>
      <c r="AF1" s="193"/>
      <c r="AG1" s="193"/>
      <c r="AH1" s="193"/>
      <c r="AI1" s="193"/>
      <c r="AJ1" s="193"/>
      <c r="AK1" s="193"/>
      <c r="AL1" s="194"/>
      <c r="AP1" s="48" t="s">
        <v>43</v>
      </c>
      <c r="AQ1" s="49"/>
      <c r="AR1" s="49"/>
      <c r="AS1" s="49"/>
      <c r="AT1" s="49"/>
      <c r="AU1" s="49"/>
      <c r="AV1" s="49"/>
      <c r="AW1" s="49"/>
      <c r="AX1" s="49"/>
      <c r="AY1" s="49"/>
      <c r="AZ1" s="49"/>
      <c r="BA1" s="49"/>
    </row>
    <row r="2" spans="1:53" ht="13.5" thickBot="1" x14ac:dyDescent="0.25">
      <c r="A2" s="195" t="s">
        <v>12</v>
      </c>
      <c r="B2" s="196"/>
      <c r="C2" s="196"/>
      <c r="D2" s="196"/>
      <c r="E2" s="196"/>
      <c r="F2" s="196"/>
      <c r="G2" s="197"/>
      <c r="H2" s="197"/>
      <c r="I2" s="197"/>
      <c r="J2" s="197"/>
      <c r="K2" s="197"/>
      <c r="L2" s="197"/>
      <c r="M2" s="197"/>
      <c r="N2" s="197"/>
      <c r="O2" s="197"/>
      <c r="P2" s="197"/>
      <c r="Q2" s="197"/>
      <c r="R2" s="197"/>
      <c r="S2" s="197"/>
      <c r="T2" s="10"/>
      <c r="U2" s="198" t="s">
        <v>13</v>
      </c>
      <c r="V2" s="199"/>
      <c r="W2" s="199"/>
      <c r="X2" s="199"/>
      <c r="Y2" s="199"/>
      <c r="Z2" s="199"/>
      <c r="AA2" s="199"/>
      <c r="AB2" s="199"/>
      <c r="AC2" s="199"/>
      <c r="AD2" s="199"/>
      <c r="AE2" s="199"/>
      <c r="AF2" s="199"/>
      <c r="AG2" s="199"/>
      <c r="AH2" s="199"/>
      <c r="AI2" s="199"/>
      <c r="AJ2" s="199"/>
      <c r="AK2" s="199"/>
      <c r="AL2" s="200"/>
      <c r="AP2" s="50" t="s">
        <v>44</v>
      </c>
      <c r="AQ2" s="50"/>
      <c r="AR2" s="50"/>
      <c r="AS2" s="50"/>
      <c r="AT2" s="50"/>
      <c r="AU2" s="51"/>
      <c r="AV2" s="50" t="s">
        <v>45</v>
      </c>
      <c r="AW2" s="50"/>
      <c r="AX2" s="50"/>
      <c r="AY2" s="50"/>
      <c r="AZ2" s="50"/>
      <c r="BA2" s="50"/>
    </row>
    <row r="3" spans="1:53" ht="13.5" thickBot="1" x14ac:dyDescent="0.25">
      <c r="A3" s="158">
        <v>8.5000000000000006E-2</v>
      </c>
      <c r="B3" s="159"/>
      <c r="C3" s="159"/>
      <c r="D3" s="159"/>
      <c r="E3" s="160" t="s">
        <v>14</v>
      </c>
      <c r="F3" s="160"/>
      <c r="G3" s="160"/>
      <c r="H3" s="160"/>
      <c r="I3" s="160"/>
      <c r="J3" s="160"/>
      <c r="K3" s="160"/>
      <c r="L3" s="160"/>
      <c r="M3" s="160"/>
      <c r="N3" s="160"/>
      <c r="O3" s="160"/>
      <c r="P3" s="160"/>
      <c r="Q3" s="160"/>
      <c r="R3" s="160"/>
      <c r="S3" s="160"/>
      <c r="T3" s="11"/>
      <c r="U3" s="161">
        <v>503.14</v>
      </c>
      <c r="V3" s="162"/>
      <c r="W3" s="162"/>
      <c r="X3" s="162"/>
      <c r="Y3" s="160" t="s">
        <v>15</v>
      </c>
      <c r="Z3" s="162"/>
      <c r="AA3" s="162"/>
      <c r="AB3" s="162"/>
      <c r="AC3" s="162"/>
      <c r="AD3" s="162"/>
      <c r="AE3" s="162"/>
      <c r="AF3" s="162"/>
      <c r="AG3" s="162"/>
      <c r="AH3" s="162"/>
      <c r="AI3" s="162"/>
      <c r="AJ3" s="162"/>
      <c r="AK3" s="162"/>
      <c r="AL3" s="163"/>
      <c r="AP3" s="52" t="s">
        <v>46</v>
      </c>
      <c r="AQ3" s="53" t="s">
        <v>47</v>
      </c>
      <c r="AR3" s="53" t="s">
        <v>48</v>
      </c>
      <c r="AS3" s="53" t="s">
        <v>49</v>
      </c>
      <c r="AT3" s="54" t="s">
        <v>50</v>
      </c>
      <c r="AU3" s="51"/>
      <c r="AV3" s="55"/>
      <c r="AW3" s="56" t="s">
        <v>51</v>
      </c>
      <c r="AX3" s="57" t="s">
        <v>52</v>
      </c>
      <c r="AY3" s="57" t="s">
        <v>53</v>
      </c>
      <c r="AZ3" s="57" t="s">
        <v>54</v>
      </c>
      <c r="BA3" s="58" t="s">
        <v>55</v>
      </c>
    </row>
    <row r="4" spans="1:53" x14ac:dyDescent="0.2">
      <c r="A4" s="158">
        <v>0.06</v>
      </c>
      <c r="B4" s="159"/>
      <c r="C4" s="159"/>
      <c r="D4" s="159"/>
      <c r="E4" s="160" t="s">
        <v>16</v>
      </c>
      <c r="F4" s="160"/>
      <c r="G4" s="160"/>
      <c r="H4" s="160"/>
      <c r="I4" s="160"/>
      <c r="J4" s="160"/>
      <c r="K4" s="160"/>
      <c r="L4" s="160"/>
      <c r="M4" s="160"/>
      <c r="N4" s="160"/>
      <c r="O4" s="160"/>
      <c r="P4" s="160"/>
      <c r="Q4" s="160"/>
      <c r="R4" s="160"/>
      <c r="S4" s="160"/>
      <c r="T4" s="11"/>
      <c r="U4" s="161">
        <v>696</v>
      </c>
      <c r="V4" s="162"/>
      <c r="W4" s="162"/>
      <c r="X4" s="162"/>
      <c r="Y4" s="160" t="s">
        <v>17</v>
      </c>
      <c r="Z4" s="162"/>
      <c r="AA4" s="162"/>
      <c r="AB4" s="162"/>
      <c r="AC4" s="162"/>
      <c r="AD4" s="162"/>
      <c r="AE4" s="162"/>
      <c r="AF4" s="162"/>
      <c r="AG4" s="162"/>
      <c r="AH4" s="162"/>
      <c r="AI4" s="162"/>
      <c r="AJ4" s="162"/>
      <c r="AK4" s="162"/>
      <c r="AL4" s="163"/>
      <c r="AP4" s="59">
        <f t="shared" ref="AP4:AP11" si="0">AP93</f>
        <v>0</v>
      </c>
      <c r="AQ4" s="60">
        <v>0</v>
      </c>
      <c r="AR4" s="61" t="s">
        <v>56</v>
      </c>
      <c r="AS4" s="61">
        <v>2</v>
      </c>
      <c r="AT4" s="62">
        <v>0</v>
      </c>
      <c r="AU4" s="51"/>
      <c r="AV4" s="63">
        <f>AR93</f>
        <v>0</v>
      </c>
      <c r="AW4" s="64">
        <v>0</v>
      </c>
      <c r="AX4" s="65">
        <v>0</v>
      </c>
      <c r="AY4" s="65">
        <v>0</v>
      </c>
      <c r="AZ4" s="65">
        <v>0</v>
      </c>
      <c r="BA4" s="66">
        <v>0</v>
      </c>
    </row>
    <row r="5" spans="1:53" x14ac:dyDescent="0.2">
      <c r="A5" s="158">
        <v>0.06</v>
      </c>
      <c r="B5" s="159"/>
      <c r="C5" s="159"/>
      <c r="D5" s="159"/>
      <c r="E5" s="160" t="s">
        <v>18</v>
      </c>
      <c r="F5" s="160"/>
      <c r="G5" s="160"/>
      <c r="H5" s="160"/>
      <c r="I5" s="160"/>
      <c r="J5" s="160"/>
      <c r="K5" s="160"/>
      <c r="L5" s="160"/>
      <c r="M5" s="160"/>
      <c r="N5" s="160"/>
      <c r="O5" s="160"/>
      <c r="P5" s="160"/>
      <c r="Q5" s="160"/>
      <c r="R5" s="160"/>
      <c r="S5" s="160"/>
      <c r="T5" s="11"/>
      <c r="U5" s="161">
        <v>791.16</v>
      </c>
      <c r="V5" s="162"/>
      <c r="W5" s="162"/>
      <c r="X5" s="162"/>
      <c r="Y5" s="160" t="s">
        <v>19</v>
      </c>
      <c r="Z5" s="162"/>
      <c r="AA5" s="162"/>
      <c r="AB5" s="162"/>
      <c r="AC5" s="162"/>
      <c r="AD5" s="162"/>
      <c r="AE5" s="162"/>
      <c r="AF5" s="162"/>
      <c r="AG5" s="162"/>
      <c r="AH5" s="162"/>
      <c r="AI5" s="162"/>
      <c r="AJ5" s="162"/>
      <c r="AK5" s="162"/>
      <c r="AL5" s="163"/>
      <c r="AP5" s="59" t="str">
        <f t="shared" si="0"/>
        <v>Faculty Summer</v>
      </c>
      <c r="AQ5" s="60">
        <f>SUM($P$7:$S$11)</f>
        <v>9.6500000000000002E-2</v>
      </c>
      <c r="AR5" s="60" t="s">
        <v>57</v>
      </c>
      <c r="AS5" s="61">
        <v>2</v>
      </c>
      <c r="AT5" s="62" t="s">
        <v>58</v>
      </c>
      <c r="AU5" s="51"/>
      <c r="AV5" s="67" t="str">
        <f>AR94</f>
        <v>Employee</v>
      </c>
      <c r="AW5" s="64">
        <v>0</v>
      </c>
      <c r="AX5" s="65">
        <f>U3</f>
        <v>503.14</v>
      </c>
      <c r="AY5" s="65">
        <f>U8</f>
        <v>251.57</v>
      </c>
      <c r="AZ5" s="65">
        <f>AX5*12/9</f>
        <v>670.85333333333335</v>
      </c>
      <c r="BA5" s="66">
        <f>AX5*12/11</f>
        <v>548.88</v>
      </c>
    </row>
    <row r="6" spans="1:53" x14ac:dyDescent="0.2">
      <c r="A6" s="201" t="s">
        <v>20</v>
      </c>
      <c r="B6" s="202"/>
      <c r="C6" s="202"/>
      <c r="D6" s="202"/>
      <c r="E6" s="202"/>
      <c r="F6" s="202"/>
      <c r="G6" s="202"/>
      <c r="H6" s="202"/>
      <c r="I6" s="202"/>
      <c r="J6" s="202"/>
      <c r="K6" s="202"/>
      <c r="L6" s="202"/>
      <c r="M6" s="202"/>
      <c r="N6" s="202"/>
      <c r="O6" s="202"/>
      <c r="P6" s="202"/>
      <c r="Q6" s="202"/>
      <c r="R6" s="202"/>
      <c r="S6" s="202"/>
      <c r="T6" s="11"/>
      <c r="U6" s="161">
        <v>984.02</v>
      </c>
      <c r="V6" s="162"/>
      <c r="W6" s="162"/>
      <c r="X6" s="162"/>
      <c r="Y6" s="160" t="s">
        <v>21</v>
      </c>
      <c r="Z6" s="162"/>
      <c r="AA6" s="162"/>
      <c r="AB6" s="162"/>
      <c r="AC6" s="162"/>
      <c r="AD6" s="162"/>
      <c r="AE6" s="162"/>
      <c r="AF6" s="162"/>
      <c r="AG6" s="162"/>
      <c r="AH6" s="162"/>
      <c r="AI6" s="162"/>
      <c r="AJ6" s="162"/>
      <c r="AK6" s="162"/>
      <c r="AL6" s="163"/>
      <c r="AP6" s="59" t="str">
        <f t="shared" si="0"/>
        <v>Faculty 9 month</v>
      </c>
      <c r="AQ6" s="60">
        <f t="shared" ref="AQ6:AQ9" si="1">SUM($P$7:$S$11)</f>
        <v>9.6500000000000002E-2</v>
      </c>
      <c r="AR6" s="60" t="s">
        <v>57</v>
      </c>
      <c r="AS6" s="61">
        <v>5</v>
      </c>
      <c r="AT6" s="62">
        <v>0</v>
      </c>
      <c r="AU6" s="51"/>
      <c r="AV6" s="67" t="str">
        <f>AR95</f>
        <v>+ Children</v>
      </c>
      <c r="AW6" s="64">
        <v>0</v>
      </c>
      <c r="AX6" s="65">
        <f t="shared" ref="AX6:AX8" si="2">U4</f>
        <v>696</v>
      </c>
      <c r="AY6" s="65">
        <f t="shared" ref="AY6:AY8" si="3">U9</f>
        <v>348</v>
      </c>
      <c r="AZ6" s="65">
        <f>AX6*12/9</f>
        <v>928</v>
      </c>
      <c r="BA6" s="66">
        <f>AX6*12/11</f>
        <v>759.27272727272725</v>
      </c>
    </row>
    <row r="7" spans="1:53" x14ac:dyDescent="0.2">
      <c r="A7" s="176" t="s">
        <v>22</v>
      </c>
      <c r="B7" s="177"/>
      <c r="C7" s="177"/>
      <c r="D7" s="177"/>
      <c r="E7" s="177"/>
      <c r="F7" s="177"/>
      <c r="G7" s="177"/>
      <c r="H7" s="177"/>
      <c r="I7" s="177"/>
      <c r="J7" s="177"/>
      <c r="K7" s="177"/>
      <c r="L7" s="177"/>
      <c r="M7" s="177"/>
      <c r="N7" s="177"/>
      <c r="O7" s="177"/>
      <c r="P7" s="159">
        <v>6.2E-2</v>
      </c>
      <c r="Q7" s="159"/>
      <c r="R7" s="159"/>
      <c r="S7" s="159"/>
      <c r="T7" s="11"/>
      <c r="U7" s="203" t="s">
        <v>23</v>
      </c>
      <c r="V7" s="204"/>
      <c r="W7" s="204"/>
      <c r="X7" s="204"/>
      <c r="Y7" s="204"/>
      <c r="Z7" s="204"/>
      <c r="AA7" s="204"/>
      <c r="AB7" s="204"/>
      <c r="AC7" s="204"/>
      <c r="AD7" s="204"/>
      <c r="AE7" s="204"/>
      <c r="AF7" s="204"/>
      <c r="AG7" s="204"/>
      <c r="AH7" s="204"/>
      <c r="AI7" s="204"/>
      <c r="AJ7" s="204"/>
      <c r="AK7" s="204"/>
      <c r="AL7" s="205"/>
      <c r="AP7" s="59" t="str">
        <f t="shared" si="0"/>
        <v>Faculty 11 month</v>
      </c>
      <c r="AQ7" s="60">
        <f t="shared" si="1"/>
        <v>9.6500000000000002E-2</v>
      </c>
      <c r="AR7" s="60" t="s">
        <v>57</v>
      </c>
      <c r="AS7" s="61">
        <v>6</v>
      </c>
      <c r="AT7" s="62">
        <v>0</v>
      </c>
      <c r="AU7" s="51"/>
      <c r="AV7" s="67" t="str">
        <f>AR96</f>
        <v>+ Spouse</v>
      </c>
      <c r="AW7" s="64">
        <v>0</v>
      </c>
      <c r="AX7" s="65">
        <f t="shared" si="2"/>
        <v>791.16</v>
      </c>
      <c r="AY7" s="65">
        <f t="shared" si="3"/>
        <v>395.58</v>
      </c>
      <c r="AZ7" s="65">
        <f>AX7*12/9</f>
        <v>1054.8800000000001</v>
      </c>
      <c r="BA7" s="66">
        <f>AX7*12/11</f>
        <v>863.0836363636364</v>
      </c>
    </row>
    <row r="8" spans="1:53" ht="13.5" thickBot="1" x14ac:dyDescent="0.25">
      <c r="A8" s="176" t="s">
        <v>24</v>
      </c>
      <c r="B8" s="177"/>
      <c r="C8" s="177"/>
      <c r="D8" s="177"/>
      <c r="E8" s="177"/>
      <c r="F8" s="177"/>
      <c r="G8" s="177"/>
      <c r="H8" s="177"/>
      <c r="I8" s="177"/>
      <c r="J8" s="177"/>
      <c r="K8" s="177"/>
      <c r="L8" s="177"/>
      <c r="M8" s="177"/>
      <c r="N8" s="177"/>
      <c r="O8" s="177"/>
      <c r="P8" s="159">
        <v>1.4500000000000001E-2</v>
      </c>
      <c r="Q8" s="159"/>
      <c r="R8" s="159"/>
      <c r="S8" s="159"/>
      <c r="T8" s="11"/>
      <c r="U8" s="161">
        <v>251.57</v>
      </c>
      <c r="V8" s="162"/>
      <c r="W8" s="162"/>
      <c r="X8" s="162"/>
      <c r="Y8" s="160" t="s">
        <v>15</v>
      </c>
      <c r="Z8" s="162"/>
      <c r="AA8" s="162"/>
      <c r="AB8" s="162"/>
      <c r="AC8" s="162"/>
      <c r="AD8" s="162"/>
      <c r="AE8" s="162"/>
      <c r="AF8" s="162"/>
      <c r="AG8" s="162"/>
      <c r="AH8" s="162"/>
      <c r="AI8" s="162"/>
      <c r="AJ8" s="162"/>
      <c r="AK8" s="162"/>
      <c r="AL8" s="163"/>
      <c r="AP8" s="59" t="str">
        <f t="shared" si="0"/>
        <v>Research Faculty</v>
      </c>
      <c r="AQ8" s="60">
        <f t="shared" si="1"/>
        <v>9.6500000000000002E-2</v>
      </c>
      <c r="AR8" s="60" t="s">
        <v>57</v>
      </c>
      <c r="AS8" s="61">
        <v>3</v>
      </c>
      <c r="AT8" s="62">
        <v>0</v>
      </c>
      <c r="AU8" s="51"/>
      <c r="AV8" s="68" t="str">
        <f>AR97</f>
        <v>+ Family</v>
      </c>
      <c r="AW8" s="69">
        <v>0</v>
      </c>
      <c r="AX8" s="70">
        <f t="shared" si="2"/>
        <v>984.02</v>
      </c>
      <c r="AY8" s="70">
        <f t="shared" si="3"/>
        <v>492.01</v>
      </c>
      <c r="AZ8" s="70">
        <f>AX8*12/9</f>
        <v>1312.0266666666666</v>
      </c>
      <c r="BA8" s="71">
        <f>AX8*12/11</f>
        <v>1073.4763636363637</v>
      </c>
    </row>
    <row r="9" spans="1:53" ht="13.5" thickBot="1" x14ac:dyDescent="0.25">
      <c r="A9" s="176" t="s">
        <v>25</v>
      </c>
      <c r="B9" s="177"/>
      <c r="C9" s="177"/>
      <c r="D9" s="177"/>
      <c r="E9" s="177"/>
      <c r="F9" s="177"/>
      <c r="G9" s="177"/>
      <c r="H9" s="177"/>
      <c r="I9" s="177"/>
      <c r="J9" s="177"/>
      <c r="K9" s="177"/>
      <c r="L9" s="177"/>
      <c r="M9" s="177"/>
      <c r="N9" s="177"/>
      <c r="O9" s="177"/>
      <c r="P9" s="159">
        <v>5.4999999999999997E-3</v>
      </c>
      <c r="Q9" s="159"/>
      <c r="R9" s="159"/>
      <c r="S9" s="159"/>
      <c r="T9" s="11"/>
      <c r="U9" s="161">
        <v>348</v>
      </c>
      <c r="V9" s="162"/>
      <c r="W9" s="162"/>
      <c r="X9" s="162"/>
      <c r="Y9" s="160" t="s">
        <v>17</v>
      </c>
      <c r="Z9" s="162"/>
      <c r="AA9" s="162"/>
      <c r="AB9" s="162"/>
      <c r="AC9" s="162"/>
      <c r="AD9" s="162"/>
      <c r="AE9" s="162"/>
      <c r="AF9" s="162"/>
      <c r="AG9" s="162"/>
      <c r="AH9" s="162"/>
      <c r="AI9" s="162"/>
      <c r="AJ9" s="162"/>
      <c r="AK9" s="162"/>
      <c r="AL9" s="163"/>
      <c r="AP9" s="59" t="str">
        <f t="shared" si="0"/>
        <v>Staff</v>
      </c>
      <c r="AQ9" s="60">
        <f t="shared" si="1"/>
        <v>9.6500000000000002E-2</v>
      </c>
      <c r="AR9" s="60" t="s">
        <v>57</v>
      </c>
      <c r="AS9" s="61">
        <v>3</v>
      </c>
      <c r="AT9" s="62" t="s">
        <v>58</v>
      </c>
      <c r="AU9" s="51"/>
      <c r="AV9" s="50" t="s">
        <v>59</v>
      </c>
      <c r="AW9" s="50"/>
      <c r="AX9" s="51"/>
      <c r="AY9" s="51"/>
      <c r="AZ9" s="51"/>
      <c r="BA9" s="51"/>
    </row>
    <row r="10" spans="1:53" ht="13.5" thickBot="1" x14ac:dyDescent="0.25">
      <c r="A10" s="176" t="s">
        <v>26</v>
      </c>
      <c r="B10" s="177"/>
      <c r="C10" s="177"/>
      <c r="D10" s="177"/>
      <c r="E10" s="177"/>
      <c r="F10" s="177"/>
      <c r="G10" s="177"/>
      <c r="H10" s="177"/>
      <c r="I10" s="177"/>
      <c r="J10" s="177"/>
      <c r="K10" s="177"/>
      <c r="L10" s="177"/>
      <c r="M10" s="177"/>
      <c r="N10" s="177"/>
      <c r="O10" s="177"/>
      <c r="P10" s="159">
        <v>4.4999999999999997E-3</v>
      </c>
      <c r="Q10" s="159"/>
      <c r="R10" s="159"/>
      <c r="S10" s="159"/>
      <c r="T10" s="11"/>
      <c r="U10" s="161">
        <v>395.58</v>
      </c>
      <c r="V10" s="162"/>
      <c r="W10" s="162"/>
      <c r="X10" s="162"/>
      <c r="Y10" s="160" t="s">
        <v>19</v>
      </c>
      <c r="Z10" s="162"/>
      <c r="AA10" s="162"/>
      <c r="AB10" s="162"/>
      <c r="AC10" s="162"/>
      <c r="AD10" s="162"/>
      <c r="AE10" s="162"/>
      <c r="AF10" s="162"/>
      <c r="AG10" s="162"/>
      <c r="AH10" s="162"/>
      <c r="AI10" s="162"/>
      <c r="AJ10" s="162"/>
      <c r="AK10" s="162"/>
      <c r="AL10" s="163"/>
      <c r="AP10" s="59" t="str">
        <f t="shared" si="0"/>
        <v>Grad Student</v>
      </c>
      <c r="AQ10" s="60">
        <f>SUM($P$9:$S$10)</f>
        <v>9.9999999999999985E-3</v>
      </c>
      <c r="AR10" s="60" t="s">
        <v>56</v>
      </c>
      <c r="AS10" s="61">
        <v>4</v>
      </c>
      <c r="AT10" s="62" t="s">
        <v>60</v>
      </c>
      <c r="AU10" s="51"/>
      <c r="AV10" s="72" t="s">
        <v>61</v>
      </c>
      <c r="AW10" s="73" t="s">
        <v>62</v>
      </c>
      <c r="AX10" s="51"/>
      <c r="AY10" s="51"/>
      <c r="AZ10" s="51"/>
      <c r="BA10" s="51"/>
    </row>
    <row r="11" spans="1:53" ht="13.5" thickBot="1" x14ac:dyDescent="0.25">
      <c r="A11" s="178" t="s">
        <v>27</v>
      </c>
      <c r="B11" s="179"/>
      <c r="C11" s="179"/>
      <c r="D11" s="179"/>
      <c r="E11" s="179"/>
      <c r="F11" s="179"/>
      <c r="G11" s="179"/>
      <c r="H11" s="179"/>
      <c r="I11" s="179"/>
      <c r="J11" s="179"/>
      <c r="K11" s="179"/>
      <c r="L11" s="179"/>
      <c r="M11" s="179"/>
      <c r="N11" s="179"/>
      <c r="O11" s="179"/>
      <c r="P11" s="180">
        <v>0.01</v>
      </c>
      <c r="Q11" s="180"/>
      <c r="R11" s="180"/>
      <c r="S11" s="180"/>
      <c r="T11" s="12"/>
      <c r="U11" s="181">
        <v>492.01</v>
      </c>
      <c r="V11" s="182"/>
      <c r="W11" s="182"/>
      <c r="X11" s="182"/>
      <c r="Y11" s="183" t="s">
        <v>21</v>
      </c>
      <c r="Z11" s="182"/>
      <c r="AA11" s="182"/>
      <c r="AB11" s="182"/>
      <c r="AC11" s="182"/>
      <c r="AD11" s="182"/>
      <c r="AE11" s="182"/>
      <c r="AF11" s="182"/>
      <c r="AG11" s="182"/>
      <c r="AH11" s="182"/>
      <c r="AI11" s="182"/>
      <c r="AJ11" s="182"/>
      <c r="AK11" s="182"/>
      <c r="AL11" s="184"/>
      <c r="AP11" s="59" t="str">
        <f t="shared" si="0"/>
        <v>Undergrad</v>
      </c>
      <c r="AQ11" s="60">
        <f>SUM($P$9:$S$10)</f>
        <v>9.9999999999999985E-3</v>
      </c>
      <c r="AR11" s="60" t="s">
        <v>56</v>
      </c>
      <c r="AS11" s="61">
        <v>2</v>
      </c>
      <c r="AT11" s="62">
        <v>0</v>
      </c>
      <c r="AU11" s="51"/>
      <c r="AV11" s="74">
        <f>AQ93</f>
        <v>0</v>
      </c>
      <c r="AW11" s="75">
        <v>0</v>
      </c>
      <c r="AX11" s="51"/>
      <c r="AY11" s="51"/>
      <c r="AZ11" s="51"/>
      <c r="BA11" s="51"/>
    </row>
    <row r="12" spans="1:53" x14ac:dyDescent="0.2">
      <c r="A12" s="124" t="s">
        <v>107</v>
      </c>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P12" s="59" t="str">
        <f>AU94</f>
        <v>Faculty Summer.</v>
      </c>
      <c r="AQ12" s="60">
        <v>0.22</v>
      </c>
      <c r="AR12" s="60" t="s">
        <v>56</v>
      </c>
      <c r="AS12" s="61">
        <v>2</v>
      </c>
      <c r="AT12" s="62" t="s">
        <v>58</v>
      </c>
      <c r="AU12" s="51"/>
      <c r="AV12" s="74" t="str">
        <f>AQ94</f>
        <v>ORP-1</v>
      </c>
      <c r="AW12" s="76">
        <f>A3</f>
        <v>8.5000000000000006E-2</v>
      </c>
      <c r="AX12" s="51"/>
      <c r="AY12" s="51"/>
      <c r="AZ12" s="51"/>
      <c r="BA12" s="51"/>
    </row>
    <row r="13" spans="1:53" x14ac:dyDescent="0.2">
      <c r="A13" s="126"/>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P13" s="59" t="str">
        <f>AU95</f>
        <v>Full Time</v>
      </c>
      <c r="AQ13" s="60">
        <v>0.3</v>
      </c>
      <c r="AR13" s="60" t="s">
        <v>56</v>
      </c>
      <c r="AS13" s="61">
        <v>2</v>
      </c>
      <c r="AT13" s="62" t="s">
        <v>58</v>
      </c>
      <c r="AU13" s="51"/>
      <c r="AV13" s="74" t="str">
        <f>AQ95</f>
        <v>ORP-2</v>
      </c>
      <c r="AW13" s="76">
        <f t="shared" ref="AW13:AW14" si="4">A4</f>
        <v>0.06</v>
      </c>
      <c r="AX13" s="51"/>
      <c r="AY13" s="51"/>
      <c r="AZ13" s="51"/>
      <c r="BA13" s="51"/>
    </row>
    <row r="14" spans="1:53" ht="13.5" thickBot="1" x14ac:dyDescent="0.25">
      <c r="A14" s="46"/>
      <c r="B14" s="14"/>
      <c r="C14" s="14"/>
      <c r="D14" s="14"/>
      <c r="E14" s="14"/>
      <c r="F14" s="14"/>
      <c r="G14" s="14"/>
      <c r="H14" s="14"/>
      <c r="I14" s="14"/>
      <c r="J14" s="14"/>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P14" s="77" t="str">
        <f>AU96</f>
        <v>Part Time (inc. Grad Students)</v>
      </c>
      <c r="AQ14" s="78">
        <v>0.09</v>
      </c>
      <c r="AR14" s="78" t="s">
        <v>56</v>
      </c>
      <c r="AS14" s="79">
        <v>2</v>
      </c>
      <c r="AT14" s="80">
        <v>0</v>
      </c>
      <c r="AU14" s="51"/>
      <c r="AV14" s="81" t="str">
        <f>AQ96</f>
        <v>TRS</v>
      </c>
      <c r="AW14" s="82">
        <f t="shared" si="4"/>
        <v>0.06</v>
      </c>
      <c r="AX14" s="51"/>
      <c r="AY14" s="51"/>
      <c r="AZ14" s="51"/>
      <c r="BA14" s="51"/>
    </row>
    <row r="15" spans="1:53" ht="15" x14ac:dyDescent="0.25">
      <c r="A15" s="38" t="s">
        <v>38</v>
      </c>
      <c r="B15" s="39"/>
      <c r="C15" s="39"/>
      <c r="D15" s="39"/>
      <c r="E15" s="39"/>
      <c r="F15" s="39"/>
      <c r="G15" s="39"/>
      <c r="H15" s="39"/>
      <c r="I15" s="39"/>
      <c r="J15" s="39"/>
      <c r="K15" s="40"/>
      <c r="L15" s="40"/>
      <c r="M15" s="41"/>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P15" s="51"/>
      <c r="AQ15" s="51"/>
      <c r="AR15" s="51"/>
      <c r="AS15" s="51"/>
      <c r="AT15" s="51"/>
      <c r="AU15" s="51"/>
      <c r="AV15" s="51"/>
      <c r="AW15" s="51"/>
      <c r="AX15" s="51"/>
      <c r="AY15" s="51"/>
      <c r="AZ15" s="51"/>
      <c r="BA15" s="51"/>
    </row>
    <row r="16" spans="1:53" x14ac:dyDescent="0.2">
      <c r="A16" s="215"/>
      <c r="B16" s="215"/>
      <c r="C16" s="215"/>
      <c r="D16" s="215"/>
      <c r="E16" s="35"/>
      <c r="F16" s="122" t="s">
        <v>110</v>
      </c>
      <c r="G16" s="36"/>
      <c r="H16" s="36"/>
      <c r="I16" s="36"/>
      <c r="J16" s="36"/>
      <c r="K16" s="36"/>
      <c r="L16" s="36"/>
      <c r="M16" s="37"/>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P16" s="51"/>
      <c r="AQ16" s="51"/>
      <c r="AR16" s="51"/>
      <c r="AS16" s="51"/>
      <c r="AT16" s="51"/>
      <c r="AU16" s="51"/>
      <c r="AV16" s="51"/>
      <c r="AW16" s="51"/>
      <c r="AX16" s="51"/>
      <c r="AY16" s="51"/>
      <c r="AZ16" s="51"/>
      <c r="BA16" s="51"/>
    </row>
    <row r="17" spans="1:53" x14ac:dyDescent="0.2">
      <c r="A17" s="188" t="s">
        <v>31</v>
      </c>
      <c r="B17" s="188"/>
      <c r="C17" s="188"/>
      <c r="D17" s="188"/>
      <c r="E17" s="35"/>
      <c r="F17" s="122" t="s">
        <v>111</v>
      </c>
      <c r="G17" s="36"/>
      <c r="H17" s="36"/>
      <c r="I17" s="36"/>
      <c r="J17" s="36"/>
      <c r="K17" s="36"/>
      <c r="L17" s="36"/>
      <c r="M17" s="37"/>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P17" s="111"/>
      <c r="AQ17" s="51"/>
      <c r="AR17" s="51"/>
      <c r="AS17" s="51"/>
      <c r="AT17" s="51"/>
      <c r="AU17" s="51"/>
      <c r="AV17" s="51"/>
      <c r="AW17" s="51"/>
      <c r="AX17" s="51"/>
      <c r="AY17" s="51"/>
      <c r="AZ17" s="51"/>
      <c r="BA17" s="51"/>
    </row>
    <row r="18" spans="1:53" x14ac:dyDescent="0.2">
      <c r="A18" s="45"/>
      <c r="B18" s="14"/>
      <c r="C18" s="14"/>
      <c r="D18" s="14"/>
      <c r="E18" s="14"/>
      <c r="F18" s="14"/>
      <c r="G18" s="14"/>
      <c r="H18" s="14"/>
      <c r="I18" s="14"/>
      <c r="J18" s="14"/>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P18" s="51"/>
      <c r="AQ18" s="51"/>
      <c r="AR18" s="51"/>
      <c r="AS18" s="51"/>
      <c r="AT18" s="51"/>
      <c r="AU18" s="51"/>
      <c r="AV18" s="51"/>
      <c r="AW18" s="51"/>
      <c r="AX18" s="51"/>
      <c r="AY18" s="51"/>
      <c r="AZ18" s="51"/>
      <c r="BA18" s="51"/>
    </row>
    <row r="19" spans="1:53" x14ac:dyDescent="0.2">
      <c r="A19" s="174" t="str">
        <f>IF($A$17="Actual","Enter Name, Role on Project, all Fringe Calculation Information and committed effort in the highlighted cells below.",IF($A$17="Estimate","Enter Name, Role on Project, Benefit Type, Monthly Salary, UH Start Date and committed effort in the highlighted cells below.  You do NOT need to input retirement or insurance information.","Please select fringe calculation method above."))</f>
        <v>Enter Name, Role on Project, all Fringe Calculation Information and committed effort in the highlighted cells below.</v>
      </c>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3"/>
      <c r="Z19" s="13"/>
      <c r="AA19" s="13"/>
      <c r="AB19" s="13"/>
      <c r="AC19" s="13"/>
      <c r="AD19" s="13"/>
      <c r="AE19" s="13"/>
      <c r="AF19" s="13"/>
      <c r="AG19" s="13"/>
      <c r="AH19" s="13"/>
      <c r="AI19" s="13"/>
      <c r="AJ19" s="13"/>
      <c r="AK19" s="13"/>
      <c r="AP19" s="51"/>
      <c r="AQ19" s="51"/>
      <c r="AR19" s="51"/>
      <c r="AS19" s="51"/>
      <c r="AT19" s="51"/>
      <c r="AU19" s="51"/>
      <c r="AV19" s="51"/>
      <c r="AW19" s="51"/>
      <c r="AX19" s="51"/>
      <c r="AY19" s="51"/>
      <c r="AZ19" s="51"/>
      <c r="BA19" s="51"/>
    </row>
    <row r="20" spans="1:53" x14ac:dyDescent="0.2">
      <c r="A20" s="175"/>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3"/>
      <c r="Z20" s="13"/>
      <c r="AA20" s="13"/>
      <c r="AB20" s="13"/>
      <c r="AC20" s="13"/>
      <c r="AD20" s="13"/>
      <c r="AE20" s="13"/>
      <c r="AF20" s="13"/>
      <c r="AG20" s="13"/>
      <c r="AH20" s="13"/>
      <c r="AI20" s="13"/>
      <c r="AJ20" s="13"/>
      <c r="AK20" s="13"/>
      <c r="AP20" s="51"/>
      <c r="AQ20" s="51"/>
      <c r="AR20" s="51"/>
      <c r="AS20" s="51"/>
      <c r="AT20" s="51"/>
      <c r="AU20" s="51"/>
      <c r="AV20" s="51"/>
      <c r="AW20" s="51"/>
      <c r="AX20" s="51"/>
      <c r="AY20" s="51"/>
      <c r="AZ20" s="51"/>
      <c r="BA20" s="51"/>
    </row>
    <row r="21" spans="1:53" x14ac:dyDescent="0.2">
      <c r="A21" s="175"/>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3"/>
      <c r="Z21" s="13"/>
      <c r="AA21" s="13"/>
      <c r="AB21" s="13"/>
      <c r="AC21" s="13"/>
      <c r="AD21" s="13"/>
      <c r="AE21" s="13"/>
      <c r="AF21" s="13"/>
      <c r="AG21" s="13"/>
      <c r="AH21" s="13"/>
      <c r="AI21" s="13"/>
      <c r="AJ21" s="13"/>
      <c r="AK21" s="13"/>
      <c r="AP21" s="48" t="s">
        <v>63</v>
      </c>
      <c r="AQ21" s="49"/>
      <c r="AR21" s="49"/>
      <c r="AS21" s="49"/>
      <c r="AT21" s="49"/>
      <c r="AU21" s="49"/>
      <c r="AV21" s="49"/>
      <c r="AW21" s="49"/>
      <c r="AX21" s="49"/>
      <c r="AY21" s="51"/>
      <c r="AZ21" s="51"/>
      <c r="BA21" s="51"/>
    </row>
    <row r="22" spans="1:53" ht="13.5" thickBot="1" x14ac:dyDescent="0.25">
      <c r="A22" s="45"/>
      <c r="B22" s="14"/>
      <c r="C22" s="14"/>
      <c r="D22" s="14"/>
      <c r="E22" s="14"/>
      <c r="F22" s="14"/>
      <c r="G22" s="14"/>
      <c r="H22" s="14"/>
      <c r="I22" s="14"/>
      <c r="J22" s="14"/>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P22" s="83" t="s">
        <v>64</v>
      </c>
      <c r="AQ22" s="84" t="str">
        <f>A17</f>
        <v>Actual</v>
      </c>
      <c r="AR22" s="83"/>
      <c r="AS22" s="83"/>
      <c r="AT22" s="83"/>
      <c r="AU22" s="83"/>
      <c r="AV22" s="83"/>
      <c r="AW22" s="83"/>
      <c r="AX22" s="83"/>
      <c r="AY22" s="85"/>
      <c r="AZ22" s="85"/>
      <c r="BA22" s="85"/>
    </row>
    <row r="23" spans="1:53" ht="15.75" thickBot="1" x14ac:dyDescent="0.3">
      <c r="A23" s="38" t="s">
        <v>37</v>
      </c>
      <c r="B23" s="39"/>
      <c r="C23" s="39"/>
      <c r="D23" s="39"/>
      <c r="E23" s="39"/>
      <c r="F23" s="39"/>
      <c r="G23" s="39"/>
      <c r="H23" s="39"/>
      <c r="I23" s="39"/>
      <c r="J23" s="39"/>
      <c r="K23" s="40"/>
      <c r="L23" s="40"/>
      <c r="M23" s="40"/>
      <c r="N23" s="40"/>
      <c r="O23" s="40"/>
      <c r="P23" s="40"/>
      <c r="Q23" s="40"/>
      <c r="R23" s="40"/>
      <c r="S23" s="40"/>
      <c r="T23" s="40"/>
      <c r="U23" s="40"/>
      <c r="V23" s="40"/>
      <c r="W23" s="40"/>
      <c r="X23" s="41"/>
      <c r="AP23" s="86" t="s">
        <v>65</v>
      </c>
      <c r="AQ23" s="87" t="s">
        <v>46</v>
      </c>
      <c r="AR23" s="88" t="s">
        <v>66</v>
      </c>
      <c r="AS23" s="87" t="s">
        <v>67</v>
      </c>
      <c r="AT23" s="87" t="s">
        <v>68</v>
      </c>
      <c r="AU23" s="87" t="s">
        <v>69</v>
      </c>
      <c r="AV23" s="87" t="s">
        <v>70</v>
      </c>
      <c r="AW23" s="87" t="s">
        <v>49</v>
      </c>
      <c r="AX23" s="89" t="s">
        <v>71</v>
      </c>
      <c r="AY23" s="51"/>
      <c r="AZ23" s="51"/>
      <c r="BA23" s="51"/>
    </row>
    <row r="24" spans="1:53" x14ac:dyDescent="0.2">
      <c r="A24" s="185"/>
      <c r="B24" s="186"/>
      <c r="C24" s="186"/>
      <c r="D24" s="186"/>
      <c r="E24" s="186"/>
      <c r="F24" s="186"/>
      <c r="G24" s="186"/>
      <c r="H24" s="186"/>
      <c r="I24" s="186"/>
      <c r="J24" s="186"/>
      <c r="K24" s="186"/>
      <c r="L24" s="35"/>
      <c r="M24" s="42" t="s">
        <v>0</v>
      </c>
      <c r="N24" s="36"/>
      <c r="O24" s="36"/>
      <c r="P24" s="36"/>
      <c r="Q24" s="36"/>
      <c r="R24" s="36"/>
      <c r="S24" s="36"/>
      <c r="T24" s="36"/>
      <c r="U24" s="36"/>
      <c r="V24" s="36"/>
      <c r="W24" s="36"/>
      <c r="X24" s="37"/>
      <c r="AP24" s="63">
        <f>A24</f>
        <v>0</v>
      </c>
      <c r="AQ24" s="112">
        <f>A27</f>
        <v>0</v>
      </c>
      <c r="AR24" s="90">
        <f>A28</f>
        <v>0</v>
      </c>
      <c r="AS24" s="60">
        <f>A33</f>
        <v>0</v>
      </c>
      <c r="AT24" s="61">
        <f>VLOOKUP(AQ24,BenefitCodes,5,FALSE)</f>
        <v>0</v>
      </c>
      <c r="AU24" s="60">
        <f t="shared" ref="AU24:AU32" si="5">VLOOKUP(AQ24,BenefitCodes,2,FALSE)</f>
        <v>0</v>
      </c>
      <c r="AV24" s="60">
        <f>IF(VLOOKUP(AQ24,BenefitCodes,3,FALSE)="Y",VLOOKUP(A31,RetRates,2,FALSE),0)</f>
        <v>0</v>
      </c>
      <c r="AW24" s="61">
        <f t="shared" ref="AW24:AW32" si="6">VLOOKUP(AQ24,BenefitCodes,4,FALSE)</f>
        <v>2</v>
      </c>
      <c r="AX24" s="62">
        <f>A32</f>
        <v>0</v>
      </c>
      <c r="AY24" s="51"/>
      <c r="AZ24" s="51"/>
      <c r="BA24" s="51"/>
    </row>
    <row r="25" spans="1:53" x14ac:dyDescent="0.2">
      <c r="A25" s="218"/>
      <c r="B25" s="219"/>
      <c r="C25" s="219"/>
      <c r="D25" s="219"/>
      <c r="E25" s="219"/>
      <c r="F25" s="219"/>
      <c r="G25" s="219"/>
      <c r="H25" s="219"/>
      <c r="I25" s="219"/>
      <c r="J25" s="219"/>
      <c r="K25" s="219"/>
      <c r="L25" s="35"/>
      <c r="M25" s="43" t="s">
        <v>32</v>
      </c>
      <c r="N25" s="36"/>
      <c r="O25" s="36"/>
      <c r="P25" s="36"/>
      <c r="Q25" s="36"/>
      <c r="R25" s="36"/>
      <c r="S25" s="36"/>
      <c r="T25" s="36"/>
      <c r="U25" s="36"/>
      <c r="V25" s="36"/>
      <c r="W25" s="36"/>
      <c r="X25" s="37"/>
      <c r="AP25" s="74">
        <v>0</v>
      </c>
      <c r="AQ25" s="61">
        <f t="shared" ref="AQ25:AQ32" si="7">K25</f>
        <v>0</v>
      </c>
      <c r="AR25" s="61">
        <f>S25</f>
        <v>0</v>
      </c>
      <c r="AS25" s="60">
        <f t="shared" ref="AS25:AS32" si="8">AA25</f>
        <v>0</v>
      </c>
      <c r="AT25" s="61">
        <f t="shared" ref="AT25:AT32" si="9">VLOOKUP(AQ25,BenefitCodes,5,FALSE)</f>
        <v>0</v>
      </c>
      <c r="AU25" s="60">
        <f t="shared" si="5"/>
        <v>0</v>
      </c>
      <c r="AV25" s="60">
        <f t="shared" ref="AV25:AV32" si="10">IF(VLOOKUP(AQ25,BenefitCodes,3,FALSE)="Y",VLOOKUP(AE25,RetRates,2,FALSE),0)</f>
        <v>0</v>
      </c>
      <c r="AW25" s="61">
        <f t="shared" si="6"/>
        <v>2</v>
      </c>
      <c r="AX25" s="62">
        <f t="shared" ref="AX25:AX32" si="11">AI25</f>
        <v>0</v>
      </c>
      <c r="AY25" s="51"/>
      <c r="AZ25" s="51"/>
      <c r="BA25" s="51"/>
    </row>
    <row r="26" spans="1:53" ht="15" x14ac:dyDescent="0.25">
      <c r="A26" s="38" t="s">
        <v>39</v>
      </c>
      <c r="B26" s="39"/>
      <c r="C26" s="39"/>
      <c r="D26" s="39"/>
      <c r="E26" s="39"/>
      <c r="F26" s="39"/>
      <c r="G26" s="39"/>
      <c r="H26" s="39"/>
      <c r="I26" s="39"/>
      <c r="J26" s="39"/>
      <c r="K26" s="40"/>
      <c r="L26" s="40"/>
      <c r="M26" s="44"/>
      <c r="N26" s="40"/>
      <c r="O26" s="40"/>
      <c r="P26" s="40"/>
      <c r="Q26" s="40"/>
      <c r="R26" s="40"/>
      <c r="S26" s="40"/>
      <c r="T26" s="40"/>
      <c r="U26" s="40"/>
      <c r="V26" s="40"/>
      <c r="W26" s="40"/>
      <c r="X26" s="41"/>
      <c r="Y26" s="34"/>
      <c r="Z26" s="34"/>
      <c r="AA26" s="34"/>
      <c r="AB26" s="34"/>
      <c r="AD26" s="1"/>
      <c r="AP26" s="74">
        <v>0</v>
      </c>
      <c r="AQ26" s="61">
        <f t="shared" si="7"/>
        <v>0</v>
      </c>
      <c r="AR26" s="61">
        <f t="shared" ref="AR26:AR32" si="12">S26</f>
        <v>0</v>
      </c>
      <c r="AS26" s="60">
        <f t="shared" si="8"/>
        <v>0</v>
      </c>
      <c r="AT26" s="61">
        <f t="shared" si="9"/>
        <v>0</v>
      </c>
      <c r="AU26" s="60">
        <f t="shared" si="5"/>
        <v>0</v>
      </c>
      <c r="AV26" s="60">
        <f t="shared" si="10"/>
        <v>0</v>
      </c>
      <c r="AW26" s="61">
        <f t="shared" si="6"/>
        <v>2</v>
      </c>
      <c r="AX26" s="62">
        <f t="shared" si="11"/>
        <v>0</v>
      </c>
      <c r="AY26" s="51"/>
      <c r="AZ26" s="51"/>
      <c r="BA26" s="51"/>
    </row>
    <row r="27" spans="1:53" x14ac:dyDescent="0.2">
      <c r="A27" s="216"/>
      <c r="B27" s="217"/>
      <c r="C27" s="217"/>
      <c r="D27" s="217"/>
      <c r="E27" s="217"/>
      <c r="F27" s="217"/>
      <c r="G27" s="217"/>
      <c r="H27" s="217"/>
      <c r="I27" s="217"/>
      <c r="J27" s="217"/>
      <c r="K27" s="217"/>
      <c r="L27" s="35"/>
      <c r="M27" s="123" t="s">
        <v>112</v>
      </c>
      <c r="N27" s="36"/>
      <c r="O27" s="36"/>
      <c r="P27" s="36"/>
      <c r="Q27" s="36"/>
      <c r="R27" s="36"/>
      <c r="S27" s="36"/>
      <c r="T27" s="36"/>
      <c r="U27" s="36"/>
      <c r="V27" s="36"/>
      <c r="W27" s="36"/>
      <c r="X27" s="37"/>
      <c r="AM27" s="15"/>
      <c r="AN27" s="15"/>
      <c r="AO27" s="15"/>
      <c r="AP27" s="74">
        <v>0</v>
      </c>
      <c r="AQ27" s="61">
        <f t="shared" si="7"/>
        <v>0</v>
      </c>
      <c r="AR27" s="61">
        <f t="shared" si="12"/>
        <v>0</v>
      </c>
      <c r="AS27" s="60">
        <f t="shared" si="8"/>
        <v>0</v>
      </c>
      <c r="AT27" s="61">
        <f t="shared" si="9"/>
        <v>0</v>
      </c>
      <c r="AU27" s="60">
        <f t="shared" si="5"/>
        <v>0</v>
      </c>
      <c r="AV27" s="60">
        <f t="shared" si="10"/>
        <v>0</v>
      </c>
      <c r="AW27" s="61">
        <f t="shared" si="6"/>
        <v>2</v>
      </c>
      <c r="AX27" s="62">
        <f t="shared" si="11"/>
        <v>0</v>
      </c>
      <c r="AY27" s="51"/>
      <c r="AZ27" s="51"/>
      <c r="BA27" s="51"/>
    </row>
    <row r="28" spans="1:53" x14ac:dyDescent="0.2">
      <c r="A28" s="187"/>
      <c r="B28" s="188"/>
      <c r="C28" s="188"/>
      <c r="D28" s="188"/>
      <c r="E28" s="188"/>
      <c r="F28" s="188"/>
      <c r="G28" s="188"/>
      <c r="H28" s="188"/>
      <c r="I28" s="188"/>
      <c r="J28" s="188"/>
      <c r="K28" s="188"/>
      <c r="L28" s="35"/>
      <c r="M28" s="123" t="s">
        <v>113</v>
      </c>
      <c r="N28" s="36"/>
      <c r="O28" s="36"/>
      <c r="P28" s="36"/>
      <c r="Q28" s="36"/>
      <c r="R28" s="36"/>
      <c r="S28" s="36"/>
      <c r="T28" s="36"/>
      <c r="U28" s="36"/>
      <c r="V28" s="36"/>
      <c r="W28" s="36"/>
      <c r="X28" s="37"/>
      <c r="AM28" s="15"/>
      <c r="AN28" s="15"/>
      <c r="AO28" s="15"/>
      <c r="AP28" s="74">
        <v>0</v>
      </c>
      <c r="AQ28" s="61">
        <f t="shared" si="7"/>
        <v>0</v>
      </c>
      <c r="AR28" s="61">
        <f t="shared" si="12"/>
        <v>0</v>
      </c>
      <c r="AS28" s="60">
        <f t="shared" si="8"/>
        <v>0</v>
      </c>
      <c r="AT28" s="61">
        <f t="shared" si="9"/>
        <v>0</v>
      </c>
      <c r="AU28" s="60">
        <f t="shared" si="5"/>
        <v>0</v>
      </c>
      <c r="AV28" s="60">
        <f t="shared" si="10"/>
        <v>0</v>
      </c>
      <c r="AW28" s="61">
        <f t="shared" si="6"/>
        <v>2</v>
      </c>
      <c r="AX28" s="62">
        <f t="shared" si="11"/>
        <v>0</v>
      </c>
      <c r="AY28" s="51"/>
      <c r="AZ28" s="51"/>
      <c r="BA28" s="51"/>
    </row>
    <row r="29" spans="1:53" hidden="1" x14ac:dyDescent="0.2">
      <c r="A29" s="240" t="s">
        <v>41</v>
      </c>
      <c r="B29" s="241"/>
      <c r="C29" s="241"/>
      <c r="D29" s="241"/>
      <c r="E29" s="241"/>
      <c r="F29" s="241"/>
      <c r="G29" s="241"/>
      <c r="H29" s="241"/>
      <c r="I29" s="241"/>
      <c r="J29" s="241"/>
      <c r="K29" s="242"/>
      <c r="L29" s="113"/>
      <c r="M29" s="114" t="s">
        <v>40</v>
      </c>
      <c r="N29" s="115"/>
      <c r="O29" s="115"/>
      <c r="P29" s="115"/>
      <c r="Q29" s="115"/>
      <c r="R29" s="115"/>
      <c r="S29" s="115"/>
      <c r="T29" s="115"/>
      <c r="U29" s="115"/>
      <c r="V29" s="115"/>
      <c r="W29" s="115"/>
      <c r="X29" s="116"/>
      <c r="Y29" s="117" t="s">
        <v>106</v>
      </c>
      <c r="AM29" s="15"/>
      <c r="AN29" s="15"/>
      <c r="AO29" s="15"/>
      <c r="AP29" s="74">
        <v>0</v>
      </c>
      <c r="AQ29" s="61">
        <f t="shared" si="7"/>
        <v>0</v>
      </c>
      <c r="AR29" s="61">
        <f t="shared" si="12"/>
        <v>0</v>
      </c>
      <c r="AS29" s="60">
        <f t="shared" si="8"/>
        <v>0</v>
      </c>
      <c r="AT29" s="61">
        <f t="shared" si="9"/>
        <v>0</v>
      </c>
      <c r="AU29" s="60">
        <f t="shared" si="5"/>
        <v>0</v>
      </c>
      <c r="AV29" s="60">
        <f t="shared" si="10"/>
        <v>0</v>
      </c>
      <c r="AW29" s="61">
        <f t="shared" si="6"/>
        <v>2</v>
      </c>
      <c r="AX29" s="62">
        <f t="shared" si="11"/>
        <v>0</v>
      </c>
      <c r="AY29" s="51"/>
      <c r="AZ29" s="51"/>
      <c r="BA29" s="51"/>
    </row>
    <row r="30" spans="1:53" x14ac:dyDescent="0.2">
      <c r="A30" s="189"/>
      <c r="B30" s="188"/>
      <c r="C30" s="188"/>
      <c r="D30" s="188"/>
      <c r="E30" s="188"/>
      <c r="F30" s="188"/>
      <c r="G30" s="188"/>
      <c r="H30" s="188"/>
      <c r="I30" s="188"/>
      <c r="J30" s="188"/>
      <c r="K30" s="188"/>
      <c r="L30" s="35"/>
      <c r="M30" s="123" t="s">
        <v>114</v>
      </c>
      <c r="N30" s="36"/>
      <c r="O30" s="36"/>
      <c r="P30" s="36"/>
      <c r="Q30" s="36"/>
      <c r="R30" s="36"/>
      <c r="S30" s="36"/>
      <c r="T30" s="36"/>
      <c r="U30" s="36"/>
      <c r="V30" s="36"/>
      <c r="W30" s="36"/>
      <c r="X30" s="37"/>
      <c r="AM30" s="47"/>
      <c r="AN30" s="47"/>
      <c r="AO30" s="47"/>
      <c r="AP30" s="74">
        <v>0</v>
      </c>
      <c r="AQ30" s="61">
        <f t="shared" si="7"/>
        <v>0</v>
      </c>
      <c r="AR30" s="61">
        <f t="shared" si="12"/>
        <v>0</v>
      </c>
      <c r="AS30" s="60">
        <f t="shared" si="8"/>
        <v>0</v>
      </c>
      <c r="AT30" s="61">
        <f t="shared" si="9"/>
        <v>0</v>
      </c>
      <c r="AU30" s="60">
        <f t="shared" si="5"/>
        <v>0</v>
      </c>
      <c r="AV30" s="60">
        <f t="shared" si="10"/>
        <v>0</v>
      </c>
      <c r="AW30" s="61">
        <f t="shared" si="6"/>
        <v>2</v>
      </c>
      <c r="AX30" s="62">
        <f t="shared" si="11"/>
        <v>0</v>
      </c>
      <c r="AY30" s="51"/>
      <c r="AZ30" s="51"/>
      <c r="BA30" s="51"/>
    </row>
    <row r="31" spans="1:53" x14ac:dyDescent="0.2">
      <c r="A31" s="188"/>
      <c r="B31" s="188"/>
      <c r="C31" s="188"/>
      <c r="D31" s="188"/>
      <c r="E31" s="188"/>
      <c r="F31" s="188"/>
      <c r="G31" s="188"/>
      <c r="H31" s="188"/>
      <c r="I31" s="188"/>
      <c r="J31" s="188"/>
      <c r="K31" s="188"/>
      <c r="L31" s="35"/>
      <c r="M31" s="123" t="s">
        <v>8</v>
      </c>
      <c r="N31" s="36"/>
      <c r="O31" s="36"/>
      <c r="P31" s="36"/>
      <c r="Q31" s="36"/>
      <c r="R31" s="36"/>
      <c r="S31" s="36"/>
      <c r="T31" s="36"/>
      <c r="U31" s="36"/>
      <c r="V31" s="36"/>
      <c r="W31" s="36"/>
      <c r="X31" s="37"/>
      <c r="AM31" s="15"/>
      <c r="AN31" s="15"/>
      <c r="AO31" s="15"/>
      <c r="AP31" s="74">
        <v>0</v>
      </c>
      <c r="AQ31" s="61">
        <f t="shared" si="7"/>
        <v>0</v>
      </c>
      <c r="AR31" s="61">
        <f t="shared" si="12"/>
        <v>0</v>
      </c>
      <c r="AS31" s="60">
        <f t="shared" si="8"/>
        <v>0</v>
      </c>
      <c r="AT31" s="61">
        <f t="shared" si="9"/>
        <v>0</v>
      </c>
      <c r="AU31" s="60">
        <f t="shared" si="5"/>
        <v>0</v>
      </c>
      <c r="AV31" s="60">
        <f t="shared" si="10"/>
        <v>0</v>
      </c>
      <c r="AW31" s="61">
        <f t="shared" si="6"/>
        <v>2</v>
      </c>
      <c r="AX31" s="62">
        <f t="shared" si="11"/>
        <v>0</v>
      </c>
      <c r="AY31" s="51"/>
      <c r="AZ31" s="51"/>
      <c r="BA31" s="51"/>
    </row>
    <row r="32" spans="1:53" ht="13.5" thickBot="1" x14ac:dyDescent="0.25">
      <c r="A32" s="188"/>
      <c r="B32" s="188"/>
      <c r="C32" s="188"/>
      <c r="D32" s="188"/>
      <c r="E32" s="188"/>
      <c r="F32" s="188"/>
      <c r="G32" s="188"/>
      <c r="H32" s="188"/>
      <c r="I32" s="188"/>
      <c r="J32" s="188"/>
      <c r="K32" s="188"/>
      <c r="L32" s="35"/>
      <c r="M32" s="42" t="s">
        <v>28</v>
      </c>
      <c r="N32" s="36"/>
      <c r="O32" s="36"/>
      <c r="P32" s="36"/>
      <c r="Q32" s="36"/>
      <c r="R32" s="36"/>
      <c r="S32" s="36"/>
      <c r="T32" s="36"/>
      <c r="U32" s="36"/>
      <c r="V32" s="36"/>
      <c r="W32" s="36"/>
      <c r="X32" s="37"/>
      <c r="AM32" s="15"/>
      <c r="AN32" s="15"/>
      <c r="AO32" s="15"/>
      <c r="AP32" s="81">
        <v>0</v>
      </c>
      <c r="AQ32" s="79">
        <f t="shared" si="7"/>
        <v>0</v>
      </c>
      <c r="AR32" s="79">
        <f t="shared" si="12"/>
        <v>0</v>
      </c>
      <c r="AS32" s="78">
        <f t="shared" si="8"/>
        <v>0</v>
      </c>
      <c r="AT32" s="79">
        <f t="shared" si="9"/>
        <v>0</v>
      </c>
      <c r="AU32" s="78">
        <f t="shared" si="5"/>
        <v>0</v>
      </c>
      <c r="AV32" s="78">
        <f t="shared" si="10"/>
        <v>0</v>
      </c>
      <c r="AW32" s="79">
        <f t="shared" si="6"/>
        <v>2</v>
      </c>
      <c r="AX32" s="80">
        <f t="shared" si="11"/>
        <v>0</v>
      </c>
      <c r="AY32" s="51"/>
      <c r="AZ32" s="51"/>
      <c r="BA32" s="51"/>
    </row>
    <row r="33" spans="1:53" x14ac:dyDescent="0.2">
      <c r="A33" s="190"/>
      <c r="B33" s="188"/>
      <c r="C33" s="188"/>
      <c r="D33" s="188"/>
      <c r="E33" s="188"/>
      <c r="F33" s="188"/>
      <c r="G33" s="188"/>
      <c r="H33" s="188"/>
      <c r="I33" s="188"/>
      <c r="J33" s="188"/>
      <c r="K33" s="188"/>
      <c r="L33" s="35"/>
      <c r="M33" s="42" t="s">
        <v>29</v>
      </c>
      <c r="N33" s="36"/>
      <c r="O33" s="36"/>
      <c r="P33" s="36"/>
      <c r="Q33" s="36"/>
      <c r="R33" s="36"/>
      <c r="S33" s="36"/>
      <c r="T33" s="36"/>
      <c r="U33" s="36"/>
      <c r="V33" s="36"/>
      <c r="W33" s="36"/>
      <c r="X33" s="37"/>
      <c r="AM33" s="15"/>
      <c r="AN33" s="15"/>
      <c r="AO33" s="15"/>
      <c r="AP33" s="51"/>
      <c r="AQ33" s="51"/>
      <c r="AR33" s="51"/>
      <c r="AS33" s="51"/>
      <c r="AT33" s="51"/>
      <c r="AU33" s="51"/>
      <c r="AV33" s="51"/>
      <c r="AW33" s="51"/>
      <c r="AX33" s="51"/>
      <c r="AY33" s="51"/>
      <c r="AZ33" s="51"/>
      <c r="BA33" s="51"/>
    </row>
    <row r="34" spans="1:53" x14ac:dyDescent="0.2">
      <c r="A34" s="2"/>
      <c r="D34" s="4"/>
      <c r="E34" s="4"/>
      <c r="F34" s="4"/>
      <c r="G34" s="4"/>
      <c r="I34" s="4"/>
      <c r="AP34" s="48" t="s">
        <v>72</v>
      </c>
      <c r="AQ34" s="49"/>
      <c r="AR34" s="49"/>
      <c r="AS34" s="49"/>
      <c r="AT34" s="49"/>
      <c r="AU34" s="49"/>
      <c r="AV34" s="49"/>
      <c r="AW34" s="49"/>
      <c r="AX34" s="49"/>
      <c r="AY34" s="49"/>
      <c r="AZ34" s="49"/>
      <c r="BA34" s="51"/>
    </row>
    <row r="35" spans="1:53" ht="13.5" thickBot="1" x14ac:dyDescent="0.25">
      <c r="A35" s="174" t="str">
        <f>IF($A$17=0," ","Salary and Fringe Benefit information will calculate automatically.")</f>
        <v>Salary and Fringe Benefit information will calculate automatically.</v>
      </c>
      <c r="B35" s="175"/>
      <c r="C35" s="175"/>
      <c r="D35" s="175"/>
      <c r="E35" s="175"/>
      <c r="F35" s="175"/>
      <c r="G35" s="175"/>
      <c r="H35" s="175"/>
      <c r="I35" s="175"/>
      <c r="J35" s="175"/>
      <c r="K35" s="175"/>
      <c r="L35" s="175"/>
      <c r="M35" s="175"/>
      <c r="N35" s="175"/>
      <c r="O35" s="175"/>
      <c r="P35" s="175"/>
      <c r="Q35" s="175"/>
      <c r="R35" s="175"/>
      <c r="S35" s="175"/>
      <c r="T35" s="175"/>
      <c r="U35" s="175"/>
      <c r="V35" s="175"/>
      <c r="W35" s="175"/>
      <c r="X35" s="175"/>
      <c r="AP35" s="50" t="s">
        <v>73</v>
      </c>
      <c r="AQ35" s="50">
        <v>1</v>
      </c>
      <c r="AR35" s="50"/>
      <c r="AS35" s="91">
        <f ca="1">IF('[1]Personnel Expense Calculator'!BQ17&lt;&gt;0,'[1]Personnel Expense Calculator'!BQ17,TODAY())</f>
        <v>41487</v>
      </c>
      <c r="AT35" s="92" t="s">
        <v>74</v>
      </c>
      <c r="AU35" s="91">
        <f ca="1">EDATE(AS35,12)-1</f>
        <v>41851</v>
      </c>
      <c r="AV35" s="50"/>
      <c r="AW35" s="50"/>
      <c r="AX35" s="50"/>
      <c r="AY35" s="50"/>
      <c r="AZ35" s="50"/>
      <c r="BA35" s="51"/>
    </row>
    <row r="36" spans="1:53" ht="13.5" thickBot="1" x14ac:dyDescent="0.25">
      <c r="A36" s="175"/>
      <c r="B36" s="175"/>
      <c r="C36" s="175"/>
      <c r="D36" s="175"/>
      <c r="E36" s="175"/>
      <c r="F36" s="175"/>
      <c r="G36" s="175"/>
      <c r="H36" s="175"/>
      <c r="I36" s="175"/>
      <c r="J36" s="175"/>
      <c r="K36" s="175"/>
      <c r="L36" s="175"/>
      <c r="M36" s="175"/>
      <c r="N36" s="175"/>
      <c r="O36" s="175"/>
      <c r="P36" s="175"/>
      <c r="Q36" s="175"/>
      <c r="R36" s="175"/>
      <c r="S36" s="175"/>
      <c r="T36" s="175"/>
      <c r="U36" s="175"/>
      <c r="V36" s="175"/>
      <c r="W36" s="175"/>
      <c r="X36" s="175"/>
      <c r="AP36" s="93" t="s">
        <v>65</v>
      </c>
      <c r="AQ36" s="94" t="s">
        <v>75</v>
      </c>
      <c r="AR36" s="95" t="s">
        <v>76</v>
      </c>
      <c r="AS36" s="95" t="s">
        <v>77</v>
      </c>
      <c r="AT36" s="95" t="s">
        <v>78</v>
      </c>
      <c r="AU36" s="94" t="s">
        <v>79</v>
      </c>
      <c r="AV36" s="95" t="s">
        <v>69</v>
      </c>
      <c r="AW36" s="95" t="s">
        <v>80</v>
      </c>
      <c r="AX36" s="95" t="s">
        <v>81</v>
      </c>
      <c r="AY36" s="94" t="s">
        <v>82</v>
      </c>
      <c r="AZ36" s="96" t="s">
        <v>83</v>
      </c>
      <c r="BA36" s="51"/>
    </row>
    <row r="37" spans="1:53" x14ac:dyDescent="0.2">
      <c r="A37" s="175"/>
      <c r="B37" s="175"/>
      <c r="C37" s="175"/>
      <c r="D37" s="175"/>
      <c r="E37" s="175"/>
      <c r="F37" s="175"/>
      <c r="G37" s="175"/>
      <c r="H37" s="175"/>
      <c r="I37" s="175"/>
      <c r="J37" s="175"/>
      <c r="K37" s="175"/>
      <c r="L37" s="175"/>
      <c r="M37" s="175"/>
      <c r="N37" s="175"/>
      <c r="O37" s="175"/>
      <c r="P37" s="175"/>
      <c r="Q37" s="175"/>
      <c r="R37" s="175"/>
      <c r="S37" s="175"/>
      <c r="T37" s="175"/>
      <c r="U37" s="175"/>
      <c r="V37" s="175"/>
      <c r="W37" s="175"/>
      <c r="X37" s="175"/>
      <c r="AP37" s="74">
        <f>$AP24</f>
        <v>0</v>
      </c>
      <c r="AQ37" s="118">
        <f>I40</f>
        <v>0</v>
      </c>
      <c r="AR37" s="98">
        <f>IF(A30=0,0,(($A$16-A30)/365))</f>
        <v>0</v>
      </c>
      <c r="AS37" s="99">
        <f>AQ37*AR24*(1+AS24)^($AQ$35-1)</f>
        <v>0</v>
      </c>
      <c r="AT37" s="99">
        <f t="shared" ref="AT37:AT45" si="13">AQ37*IF(AT24="G",150,IF(AT24="L",IF(AR37&gt;=42,420,(FLOOR(AR37,2)*10)),0))</f>
        <v>0</v>
      </c>
      <c r="AU37" s="100">
        <f t="shared" ref="AU37:AU45" si="14">AS37+AT37</f>
        <v>0</v>
      </c>
      <c r="AV37" s="99">
        <f>AU37*AU24</f>
        <v>0</v>
      </c>
      <c r="AW37" s="99">
        <f>AU37*AV24</f>
        <v>0</v>
      </c>
      <c r="AX37" s="99">
        <f t="shared" ref="AX37:AX45" si="15">AQ37*VLOOKUP(AX24,InsRates,AW24,FALSE)</f>
        <v>0</v>
      </c>
      <c r="AY37" s="100">
        <f>IF($AQ$22="Actual",SUM(AV37:AX37),0)</f>
        <v>0</v>
      </c>
      <c r="AZ37" s="101">
        <f>IF($AQ$22="Estimate",AV37,0)</f>
        <v>0</v>
      </c>
      <c r="BA37" s="51"/>
    </row>
    <row r="38" spans="1:53" ht="12.75" customHeight="1" thickBot="1" x14ac:dyDescent="0.25">
      <c r="AP38" s="74">
        <f t="shared" ref="AP38:AP45" si="16">$AP25</f>
        <v>0</v>
      </c>
      <c r="AQ38" s="97">
        <f t="shared" ref="AQ38:AQ45" si="17">H38</f>
        <v>0</v>
      </c>
      <c r="AR38" s="98">
        <f t="shared" ref="AR38:AR45" si="18">IF(W25=0,0,(($D$31-W25)/365))</f>
        <v>0</v>
      </c>
      <c r="AS38" s="99">
        <f t="shared" ref="AS38:AS45" si="19">AQ38*AR25*(1+AS25)^($AQ$35-1)</f>
        <v>0</v>
      </c>
      <c r="AT38" s="99">
        <f t="shared" si="13"/>
        <v>0</v>
      </c>
      <c r="AU38" s="100">
        <f t="shared" si="14"/>
        <v>0</v>
      </c>
      <c r="AV38" s="99">
        <f t="shared" ref="AV38:AV45" si="20">AU38*AU25</f>
        <v>0</v>
      </c>
      <c r="AW38" s="99">
        <f t="shared" ref="AW38:AW45" si="21">AU38*AV25</f>
        <v>0</v>
      </c>
      <c r="AX38" s="99">
        <f t="shared" si="15"/>
        <v>0</v>
      </c>
      <c r="AY38" s="100">
        <f t="shared" ref="AY38:AY45" si="22">IF(CalcMethod="Actual",SUM(AV38:AX38),0)</f>
        <v>0</v>
      </c>
      <c r="AZ38" s="101">
        <f t="shared" ref="AZ38:AZ45" si="23">IF(CalcMethod="Estimate",AV38,0)</f>
        <v>0</v>
      </c>
      <c r="BA38" s="51"/>
    </row>
    <row r="39" spans="1:53" s="1" customFormat="1" ht="12.75" customHeight="1" thickBot="1" x14ac:dyDescent="0.25">
      <c r="A39" s="6"/>
      <c r="B39" s="25"/>
      <c r="C39" s="25"/>
      <c r="D39" s="25"/>
      <c r="E39" s="25"/>
      <c r="F39" s="25"/>
      <c r="G39" s="25"/>
      <c r="H39" s="25"/>
      <c r="I39" s="171" t="s">
        <v>1</v>
      </c>
      <c r="J39" s="144"/>
      <c r="K39" s="144"/>
      <c r="L39" s="144"/>
      <c r="M39" s="144"/>
      <c r="N39" s="153" t="s">
        <v>2</v>
      </c>
      <c r="O39" s="144"/>
      <c r="P39" s="144"/>
      <c r="Q39" s="144"/>
      <c r="R39" s="144"/>
      <c r="S39" s="153" t="s">
        <v>3</v>
      </c>
      <c r="T39" s="144"/>
      <c r="U39" s="144"/>
      <c r="V39" s="144"/>
      <c r="W39" s="144"/>
      <c r="X39" s="153" t="s">
        <v>4</v>
      </c>
      <c r="Y39" s="144"/>
      <c r="Z39" s="144"/>
      <c r="AA39" s="144"/>
      <c r="AB39" s="144"/>
      <c r="AC39" s="153" t="s">
        <v>5</v>
      </c>
      <c r="AD39" s="144"/>
      <c r="AE39" s="144"/>
      <c r="AF39" s="144"/>
      <c r="AG39" s="154"/>
      <c r="AH39" s="171" t="s">
        <v>34</v>
      </c>
      <c r="AI39" s="144"/>
      <c r="AJ39" s="144"/>
      <c r="AK39" s="144"/>
      <c r="AL39" s="234"/>
      <c r="AP39" s="74">
        <f t="shared" si="16"/>
        <v>0</v>
      </c>
      <c r="AQ39" s="97">
        <f t="shared" si="17"/>
        <v>0</v>
      </c>
      <c r="AR39" s="98">
        <f t="shared" si="18"/>
        <v>0</v>
      </c>
      <c r="AS39" s="99">
        <f t="shared" si="19"/>
        <v>0</v>
      </c>
      <c r="AT39" s="99">
        <f t="shared" si="13"/>
        <v>0</v>
      </c>
      <c r="AU39" s="100">
        <f t="shared" si="14"/>
        <v>0</v>
      </c>
      <c r="AV39" s="99">
        <f t="shared" si="20"/>
        <v>0</v>
      </c>
      <c r="AW39" s="99">
        <f t="shared" si="21"/>
        <v>0</v>
      </c>
      <c r="AX39" s="99">
        <f t="shared" si="15"/>
        <v>0</v>
      </c>
      <c r="AY39" s="100">
        <f t="shared" si="22"/>
        <v>0</v>
      </c>
      <c r="AZ39" s="101">
        <f t="shared" si="23"/>
        <v>0</v>
      </c>
      <c r="BA39" s="51"/>
    </row>
    <row r="40" spans="1:53" ht="12.75" customHeight="1" x14ac:dyDescent="0.2">
      <c r="A40" s="168" t="s">
        <v>33</v>
      </c>
      <c r="B40" s="169"/>
      <c r="C40" s="169"/>
      <c r="D40" s="169"/>
      <c r="E40" s="169"/>
      <c r="F40" s="169"/>
      <c r="G40" s="169"/>
      <c r="H40" s="170"/>
      <c r="I40" s="172"/>
      <c r="J40" s="156"/>
      <c r="K40" s="156"/>
      <c r="L40" s="156"/>
      <c r="M40" s="156"/>
      <c r="N40" s="155"/>
      <c r="O40" s="156"/>
      <c r="P40" s="156"/>
      <c r="Q40" s="156"/>
      <c r="R40" s="156"/>
      <c r="S40" s="155"/>
      <c r="T40" s="156"/>
      <c r="U40" s="156"/>
      <c r="V40" s="156"/>
      <c r="W40" s="156"/>
      <c r="X40" s="155"/>
      <c r="Y40" s="156"/>
      <c r="Z40" s="156"/>
      <c r="AA40" s="156"/>
      <c r="AB40" s="156"/>
      <c r="AC40" s="155"/>
      <c r="AD40" s="156"/>
      <c r="AE40" s="156"/>
      <c r="AF40" s="156"/>
      <c r="AG40" s="157"/>
      <c r="AH40" s="235">
        <f>SUM(I40:AG40)</f>
        <v>0</v>
      </c>
      <c r="AI40" s="236"/>
      <c r="AJ40" s="236"/>
      <c r="AK40" s="236"/>
      <c r="AL40" s="237"/>
      <c r="AO40" s="16"/>
      <c r="AP40" s="74">
        <f t="shared" si="16"/>
        <v>0</v>
      </c>
      <c r="AQ40" s="97">
        <f t="shared" si="17"/>
        <v>0</v>
      </c>
      <c r="AR40" s="98">
        <f t="shared" si="18"/>
        <v>0</v>
      </c>
      <c r="AS40" s="99">
        <f t="shared" si="19"/>
        <v>0</v>
      </c>
      <c r="AT40" s="99">
        <f t="shared" si="13"/>
        <v>0</v>
      </c>
      <c r="AU40" s="100">
        <f t="shared" si="14"/>
        <v>0</v>
      </c>
      <c r="AV40" s="99">
        <f t="shared" si="20"/>
        <v>0</v>
      </c>
      <c r="AW40" s="99">
        <f t="shared" si="21"/>
        <v>0</v>
      </c>
      <c r="AX40" s="99">
        <f t="shared" si="15"/>
        <v>0</v>
      </c>
      <c r="AY40" s="100">
        <f t="shared" si="22"/>
        <v>0</v>
      </c>
      <c r="AZ40" s="101">
        <f t="shared" si="23"/>
        <v>0</v>
      </c>
      <c r="BA40" s="51"/>
    </row>
    <row r="41" spans="1:53" ht="12.75" customHeight="1" thickBot="1" x14ac:dyDescent="0.25">
      <c r="A41" s="246"/>
      <c r="B41" s="247"/>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c r="AA41" s="247"/>
      <c r="AB41" s="247"/>
      <c r="AC41" s="247"/>
      <c r="AD41" s="247"/>
      <c r="AE41" s="247"/>
      <c r="AF41" s="247"/>
      <c r="AG41" s="248"/>
      <c r="AH41" s="243" t="s">
        <v>42</v>
      </c>
      <c r="AI41" s="244"/>
      <c r="AJ41" s="244"/>
      <c r="AK41" s="244"/>
      <c r="AL41" s="245"/>
      <c r="AM41" s="6" t="s">
        <v>42</v>
      </c>
      <c r="AO41" s="17"/>
      <c r="AP41" s="74">
        <f t="shared" si="16"/>
        <v>0</v>
      </c>
      <c r="AQ41" s="97">
        <f t="shared" si="17"/>
        <v>0</v>
      </c>
      <c r="AR41" s="98">
        <f t="shared" si="18"/>
        <v>0</v>
      </c>
      <c r="AS41" s="99">
        <f t="shared" si="19"/>
        <v>0</v>
      </c>
      <c r="AT41" s="99">
        <f t="shared" si="13"/>
        <v>0</v>
      </c>
      <c r="AU41" s="100">
        <f t="shared" si="14"/>
        <v>0</v>
      </c>
      <c r="AV41" s="99">
        <f t="shared" si="20"/>
        <v>0</v>
      </c>
      <c r="AW41" s="99">
        <f t="shared" si="21"/>
        <v>0</v>
      </c>
      <c r="AX41" s="99">
        <f t="shared" si="15"/>
        <v>0</v>
      </c>
      <c r="AY41" s="100">
        <f t="shared" si="22"/>
        <v>0</v>
      </c>
      <c r="AZ41" s="101">
        <f t="shared" si="23"/>
        <v>0</v>
      </c>
      <c r="BA41" s="51"/>
    </row>
    <row r="42" spans="1:53" ht="12.75" customHeight="1" thickBot="1" x14ac:dyDescent="0.25">
      <c r="A42" s="31" t="s">
        <v>35</v>
      </c>
      <c r="B42" s="32"/>
      <c r="C42" s="26"/>
      <c r="D42" s="27"/>
      <c r="E42" s="27"/>
      <c r="F42" s="27"/>
      <c r="G42" s="27"/>
      <c r="H42" s="33"/>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30"/>
      <c r="AI42" s="28"/>
      <c r="AJ42" s="28"/>
      <c r="AK42" s="28"/>
      <c r="AL42" s="29"/>
      <c r="AO42" s="17"/>
      <c r="AP42" s="74">
        <f t="shared" si="16"/>
        <v>0</v>
      </c>
      <c r="AQ42" s="97">
        <f t="shared" si="17"/>
        <v>0</v>
      </c>
      <c r="AR42" s="98">
        <f t="shared" si="18"/>
        <v>0</v>
      </c>
      <c r="AS42" s="99">
        <f t="shared" si="19"/>
        <v>0</v>
      </c>
      <c r="AT42" s="99">
        <f t="shared" si="13"/>
        <v>0</v>
      </c>
      <c r="AU42" s="100">
        <f t="shared" si="14"/>
        <v>0</v>
      </c>
      <c r="AV42" s="99">
        <f t="shared" si="20"/>
        <v>0</v>
      </c>
      <c r="AW42" s="99">
        <f t="shared" si="21"/>
        <v>0</v>
      </c>
      <c r="AX42" s="99">
        <f t="shared" si="15"/>
        <v>0</v>
      </c>
      <c r="AY42" s="100">
        <f t="shared" si="22"/>
        <v>0</v>
      </c>
      <c r="AZ42" s="101">
        <f t="shared" si="23"/>
        <v>0</v>
      </c>
      <c r="BA42" s="51"/>
    </row>
    <row r="43" spans="1:53" ht="12.75" customHeight="1" x14ac:dyDescent="0.2">
      <c r="A43" s="164" t="s">
        <v>6</v>
      </c>
      <c r="B43" s="165"/>
      <c r="C43" s="165"/>
      <c r="D43" s="166"/>
      <c r="E43" s="166"/>
      <c r="F43" s="166"/>
      <c r="G43" s="166"/>
      <c r="H43" s="167"/>
      <c r="I43" s="173">
        <f>AS37</f>
        <v>0</v>
      </c>
      <c r="J43" s="151"/>
      <c r="K43" s="151"/>
      <c r="L43" s="151"/>
      <c r="M43" s="151"/>
      <c r="N43" s="150">
        <f>AS48</f>
        <v>0</v>
      </c>
      <c r="O43" s="151"/>
      <c r="P43" s="151"/>
      <c r="Q43" s="151"/>
      <c r="R43" s="151"/>
      <c r="S43" s="150">
        <f>AS59</f>
        <v>0</v>
      </c>
      <c r="T43" s="151"/>
      <c r="U43" s="151"/>
      <c r="V43" s="151"/>
      <c r="W43" s="151"/>
      <c r="X43" s="150">
        <f>AS70</f>
        <v>0</v>
      </c>
      <c r="Y43" s="151"/>
      <c r="Z43" s="151"/>
      <c r="AA43" s="151"/>
      <c r="AB43" s="151"/>
      <c r="AC43" s="150">
        <f>AS81</f>
        <v>0</v>
      </c>
      <c r="AD43" s="151"/>
      <c r="AE43" s="151"/>
      <c r="AF43" s="151"/>
      <c r="AG43" s="213"/>
      <c r="AH43" s="228">
        <f>SUM(I43:AG43)</f>
        <v>0</v>
      </c>
      <c r="AI43" s="229"/>
      <c r="AJ43" s="229"/>
      <c r="AK43" s="229"/>
      <c r="AL43" s="230"/>
      <c r="AO43" s="17"/>
      <c r="AP43" s="74">
        <f t="shared" si="16"/>
        <v>0</v>
      </c>
      <c r="AQ43" s="97">
        <f t="shared" si="17"/>
        <v>0</v>
      </c>
      <c r="AR43" s="98">
        <f t="shared" si="18"/>
        <v>0</v>
      </c>
      <c r="AS43" s="99">
        <f t="shared" si="19"/>
        <v>0</v>
      </c>
      <c r="AT43" s="99">
        <f t="shared" si="13"/>
        <v>0</v>
      </c>
      <c r="AU43" s="100">
        <f t="shared" si="14"/>
        <v>0</v>
      </c>
      <c r="AV43" s="99">
        <f t="shared" si="20"/>
        <v>0</v>
      </c>
      <c r="AW43" s="99">
        <f t="shared" si="21"/>
        <v>0</v>
      </c>
      <c r="AX43" s="99">
        <f t="shared" si="15"/>
        <v>0</v>
      </c>
      <c r="AY43" s="100">
        <f t="shared" si="22"/>
        <v>0</v>
      </c>
      <c r="AZ43" s="101">
        <f t="shared" si="23"/>
        <v>0</v>
      </c>
      <c r="BA43" s="51"/>
    </row>
    <row r="44" spans="1:53" ht="12.75" customHeight="1" thickBot="1" x14ac:dyDescent="0.25">
      <c r="A44" s="129" t="s">
        <v>11</v>
      </c>
      <c r="B44" s="130"/>
      <c r="C44" s="130"/>
      <c r="D44" s="130"/>
      <c r="E44" s="130"/>
      <c r="F44" s="130"/>
      <c r="G44" s="130"/>
      <c r="H44" s="131"/>
      <c r="I44" s="136">
        <f>AT37</f>
        <v>0</v>
      </c>
      <c r="J44" s="137"/>
      <c r="K44" s="137"/>
      <c r="L44" s="137"/>
      <c r="M44" s="137"/>
      <c r="N44" s="147">
        <f>AT48</f>
        <v>0</v>
      </c>
      <c r="O44" s="137"/>
      <c r="P44" s="137"/>
      <c r="Q44" s="137"/>
      <c r="R44" s="137"/>
      <c r="S44" s="147">
        <f>AT59</f>
        <v>0</v>
      </c>
      <c r="T44" s="137"/>
      <c r="U44" s="137"/>
      <c r="V44" s="137"/>
      <c r="W44" s="137"/>
      <c r="X44" s="147">
        <f>AT70</f>
        <v>0</v>
      </c>
      <c r="Y44" s="137"/>
      <c r="Z44" s="137"/>
      <c r="AA44" s="137"/>
      <c r="AB44" s="137"/>
      <c r="AC44" s="147">
        <f>AT81</f>
        <v>0</v>
      </c>
      <c r="AD44" s="137"/>
      <c r="AE44" s="137"/>
      <c r="AF44" s="137"/>
      <c r="AG44" s="214"/>
      <c r="AH44" s="220">
        <f>SUM(I44:AG44)</f>
        <v>0</v>
      </c>
      <c r="AI44" s="221"/>
      <c r="AJ44" s="221"/>
      <c r="AK44" s="221"/>
      <c r="AL44" s="222"/>
      <c r="AO44" s="18"/>
      <c r="AP44" s="74">
        <f t="shared" si="16"/>
        <v>0</v>
      </c>
      <c r="AQ44" s="97">
        <f t="shared" si="17"/>
        <v>0</v>
      </c>
      <c r="AR44" s="98">
        <f t="shared" si="18"/>
        <v>0</v>
      </c>
      <c r="AS44" s="99">
        <f t="shared" si="19"/>
        <v>0</v>
      </c>
      <c r="AT44" s="99">
        <f t="shared" si="13"/>
        <v>0</v>
      </c>
      <c r="AU44" s="100">
        <f t="shared" si="14"/>
        <v>0</v>
      </c>
      <c r="AV44" s="99">
        <f t="shared" si="20"/>
        <v>0</v>
      </c>
      <c r="AW44" s="99">
        <f t="shared" si="21"/>
        <v>0</v>
      </c>
      <c r="AX44" s="99">
        <f t="shared" si="15"/>
        <v>0</v>
      </c>
      <c r="AY44" s="100">
        <f t="shared" si="22"/>
        <v>0</v>
      </c>
      <c r="AZ44" s="101">
        <f t="shared" si="23"/>
        <v>0</v>
      </c>
      <c r="BA44" s="51"/>
    </row>
    <row r="45" spans="1:53" ht="12.75" customHeight="1" thickBot="1" x14ac:dyDescent="0.25">
      <c r="A45" s="132" t="s">
        <v>7</v>
      </c>
      <c r="B45" s="133"/>
      <c r="C45" s="133"/>
      <c r="D45" s="134"/>
      <c r="E45" s="134"/>
      <c r="F45" s="134"/>
      <c r="G45" s="134"/>
      <c r="H45" s="135"/>
      <c r="I45" s="143">
        <f>AU37</f>
        <v>0</v>
      </c>
      <c r="J45" s="144"/>
      <c r="K45" s="144"/>
      <c r="L45" s="144"/>
      <c r="M45" s="144"/>
      <c r="N45" s="148">
        <f>AU48</f>
        <v>0</v>
      </c>
      <c r="O45" s="144"/>
      <c r="P45" s="144"/>
      <c r="Q45" s="144"/>
      <c r="R45" s="144"/>
      <c r="S45" s="148">
        <f>AU59</f>
        <v>0</v>
      </c>
      <c r="T45" s="144"/>
      <c r="U45" s="144"/>
      <c r="V45" s="144"/>
      <c r="W45" s="144"/>
      <c r="X45" s="148">
        <f>AU70</f>
        <v>0</v>
      </c>
      <c r="Y45" s="144"/>
      <c r="Z45" s="144"/>
      <c r="AA45" s="144"/>
      <c r="AB45" s="144"/>
      <c r="AC45" s="148">
        <f>AU81</f>
        <v>0</v>
      </c>
      <c r="AD45" s="144"/>
      <c r="AE45" s="144"/>
      <c r="AF45" s="144"/>
      <c r="AG45" s="154"/>
      <c r="AH45" s="238">
        <f>SUM(I45:AG45)</f>
        <v>0</v>
      </c>
      <c r="AI45" s="227"/>
      <c r="AJ45" s="227"/>
      <c r="AK45" s="227"/>
      <c r="AL45" s="239"/>
      <c r="AO45" s="19"/>
      <c r="AP45" s="81">
        <f t="shared" si="16"/>
        <v>0</v>
      </c>
      <c r="AQ45" s="102">
        <f t="shared" si="17"/>
        <v>0</v>
      </c>
      <c r="AR45" s="103">
        <f t="shared" si="18"/>
        <v>0</v>
      </c>
      <c r="AS45" s="104">
        <f t="shared" si="19"/>
        <v>0</v>
      </c>
      <c r="AT45" s="104">
        <f t="shared" si="13"/>
        <v>0</v>
      </c>
      <c r="AU45" s="105">
        <f t="shared" si="14"/>
        <v>0</v>
      </c>
      <c r="AV45" s="104">
        <f t="shared" si="20"/>
        <v>0</v>
      </c>
      <c r="AW45" s="104">
        <f t="shared" si="21"/>
        <v>0</v>
      </c>
      <c r="AX45" s="104">
        <f t="shared" si="15"/>
        <v>0</v>
      </c>
      <c r="AY45" s="105">
        <f t="shared" si="22"/>
        <v>0</v>
      </c>
      <c r="AZ45" s="106">
        <f t="shared" si="23"/>
        <v>0</v>
      </c>
      <c r="BA45" s="107"/>
    </row>
    <row r="46" spans="1:53" ht="12.75" customHeight="1" thickBot="1" x14ac:dyDescent="0.25">
      <c r="A46" s="141"/>
      <c r="B46" s="127"/>
      <c r="C46" s="127"/>
      <c r="D46" s="128"/>
      <c r="E46" s="128"/>
      <c r="F46" s="128"/>
      <c r="G46" s="128"/>
      <c r="H46" s="142"/>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223"/>
      <c r="AI46" s="224"/>
      <c r="AJ46" s="224"/>
      <c r="AK46" s="224"/>
      <c r="AL46" s="225"/>
      <c r="AO46" s="19"/>
      <c r="AP46" s="50" t="s">
        <v>73</v>
      </c>
      <c r="AQ46" s="50">
        <f>AQ35+1</f>
        <v>2</v>
      </c>
      <c r="AR46" s="50"/>
      <c r="AS46" s="91">
        <f ca="1">EDATE(AS35,12)</f>
        <v>41852</v>
      </c>
      <c r="AT46" s="92" t="s">
        <v>74</v>
      </c>
      <c r="AU46" s="91">
        <f ca="1">EDATE(AU35,12)</f>
        <v>42216</v>
      </c>
      <c r="AV46" s="50"/>
      <c r="AW46" s="50"/>
      <c r="AX46" s="50"/>
      <c r="AY46" s="50"/>
      <c r="AZ46" s="50"/>
      <c r="BA46" s="51"/>
    </row>
    <row r="47" spans="1:53" ht="12.75" customHeight="1" thickBot="1" x14ac:dyDescent="0.25">
      <c r="A47" s="31" t="s">
        <v>36</v>
      </c>
      <c r="B47" s="32"/>
      <c r="C47" s="32"/>
      <c r="D47" s="27"/>
      <c r="E47" s="27"/>
      <c r="F47" s="27"/>
      <c r="G47" s="27"/>
      <c r="H47" s="33"/>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119"/>
      <c r="AI47" s="120"/>
      <c r="AJ47" s="120"/>
      <c r="AK47" s="120"/>
      <c r="AL47" s="121"/>
      <c r="AO47" s="17"/>
      <c r="AP47" s="93" t="s">
        <v>65</v>
      </c>
      <c r="AQ47" s="94" t="s">
        <v>75</v>
      </c>
      <c r="AR47" s="95" t="s">
        <v>76</v>
      </c>
      <c r="AS47" s="95" t="s">
        <v>77</v>
      </c>
      <c r="AT47" s="95" t="s">
        <v>78</v>
      </c>
      <c r="AU47" s="94" t="s">
        <v>79</v>
      </c>
      <c r="AV47" s="95" t="s">
        <v>69</v>
      </c>
      <c r="AW47" s="95" t="s">
        <v>80</v>
      </c>
      <c r="AX47" s="95" t="s">
        <v>81</v>
      </c>
      <c r="AY47" s="94" t="s">
        <v>82</v>
      </c>
      <c r="AZ47" s="96" t="s">
        <v>83</v>
      </c>
      <c r="BA47" s="51"/>
    </row>
    <row r="48" spans="1:53" ht="12.75" customHeight="1" x14ac:dyDescent="0.2">
      <c r="A48" s="207" t="s">
        <v>109</v>
      </c>
      <c r="B48" s="208"/>
      <c r="C48" s="208"/>
      <c r="D48" s="166"/>
      <c r="E48" s="166"/>
      <c r="F48" s="166"/>
      <c r="G48" s="166"/>
      <c r="H48" s="167"/>
      <c r="I48" s="173">
        <f>AV37</f>
        <v>0</v>
      </c>
      <c r="J48" s="151"/>
      <c r="K48" s="151"/>
      <c r="L48" s="151"/>
      <c r="M48" s="151"/>
      <c r="N48" s="150">
        <f>AV48</f>
        <v>0</v>
      </c>
      <c r="O48" s="151"/>
      <c r="P48" s="151"/>
      <c r="Q48" s="151"/>
      <c r="R48" s="151"/>
      <c r="S48" s="150">
        <f>AV59</f>
        <v>0</v>
      </c>
      <c r="T48" s="151"/>
      <c r="U48" s="151"/>
      <c r="V48" s="151"/>
      <c r="W48" s="151"/>
      <c r="X48" s="150">
        <f>AV70</f>
        <v>0</v>
      </c>
      <c r="Y48" s="151"/>
      <c r="Z48" s="151"/>
      <c r="AA48" s="151"/>
      <c r="AB48" s="151"/>
      <c r="AC48" s="150">
        <f>AV81</f>
        <v>0</v>
      </c>
      <c r="AD48" s="151"/>
      <c r="AE48" s="151"/>
      <c r="AF48" s="151"/>
      <c r="AG48" s="213"/>
      <c r="AH48" s="228">
        <f>SUM(I48:AG48)</f>
        <v>0</v>
      </c>
      <c r="AI48" s="229"/>
      <c r="AJ48" s="229"/>
      <c r="AK48" s="229"/>
      <c r="AL48" s="230"/>
      <c r="AO48" s="19"/>
      <c r="AP48" s="74">
        <f>AP37</f>
        <v>0</v>
      </c>
      <c r="AQ48" s="118">
        <f>N40</f>
        <v>0</v>
      </c>
      <c r="AR48" s="98">
        <f>AR37+1</f>
        <v>1</v>
      </c>
      <c r="AS48" s="99">
        <f>AQ48*AR24*(1+AS24)^($AQ$46-1)</f>
        <v>0</v>
      </c>
      <c r="AT48" s="99">
        <f t="shared" ref="AT48:AT56" si="24">AQ48*IF(AT24="G",150,IF(AT24="L",IF(AR48&gt;=42,420,(FLOOR(AR48,2)*10)),0))</f>
        <v>0</v>
      </c>
      <c r="AU48" s="100">
        <f t="shared" ref="AU48:AU56" si="25">AS48+AT48</f>
        <v>0</v>
      </c>
      <c r="AV48" s="99">
        <f>AU48*AU24</f>
        <v>0</v>
      </c>
      <c r="AW48" s="99">
        <f>AU48*AV24</f>
        <v>0</v>
      </c>
      <c r="AX48" s="99">
        <f t="shared" ref="AX48:AX56" si="26">AQ48*VLOOKUP(AX24,InsRates,AW24,FALSE)</f>
        <v>0</v>
      </c>
      <c r="AY48" s="100">
        <f>IF($AQ$22="Actual",SUM(AV48:AX48),0)</f>
        <v>0</v>
      </c>
      <c r="AZ48" s="101">
        <f>IF($AQ$22="Estimate",AV48,0)</f>
        <v>0</v>
      </c>
      <c r="BA48" s="108"/>
    </row>
    <row r="49" spans="1:53" ht="12.75" customHeight="1" x14ac:dyDescent="0.2">
      <c r="A49" s="209" t="s">
        <v>8</v>
      </c>
      <c r="B49" s="210"/>
      <c r="C49" s="210"/>
      <c r="D49" s="211"/>
      <c r="E49" s="211"/>
      <c r="F49" s="211"/>
      <c r="G49" s="211"/>
      <c r="H49" s="212"/>
      <c r="I49" s="206">
        <f>AW37</f>
        <v>0</v>
      </c>
      <c r="J49" s="146"/>
      <c r="K49" s="146"/>
      <c r="L49" s="146"/>
      <c r="M49" s="146"/>
      <c r="N49" s="145">
        <f>AW48</f>
        <v>0</v>
      </c>
      <c r="O49" s="146"/>
      <c r="P49" s="146"/>
      <c r="Q49" s="146"/>
      <c r="R49" s="146"/>
      <c r="S49" s="145">
        <f>AW59</f>
        <v>0</v>
      </c>
      <c r="T49" s="146"/>
      <c r="U49" s="146"/>
      <c r="V49" s="146"/>
      <c r="W49" s="146"/>
      <c r="X49" s="145">
        <f>AW70</f>
        <v>0</v>
      </c>
      <c r="Y49" s="146"/>
      <c r="Z49" s="146"/>
      <c r="AA49" s="146"/>
      <c r="AB49" s="146"/>
      <c r="AC49" s="145">
        <f>AW81</f>
        <v>0</v>
      </c>
      <c r="AD49" s="146"/>
      <c r="AE49" s="146"/>
      <c r="AF49" s="146"/>
      <c r="AG49" s="152"/>
      <c r="AH49" s="231">
        <f>SUM(I49:AG49)</f>
        <v>0</v>
      </c>
      <c r="AI49" s="232"/>
      <c r="AJ49" s="232"/>
      <c r="AK49" s="232"/>
      <c r="AL49" s="233"/>
      <c r="AO49" s="16"/>
      <c r="AP49" s="74">
        <f t="shared" ref="AP49:AP56" si="27">AP38</f>
        <v>0</v>
      </c>
      <c r="AQ49" s="97">
        <f t="shared" ref="AQ49:AQ56" si="28">M38</f>
        <v>0</v>
      </c>
      <c r="AR49" s="98">
        <f t="shared" ref="AR49:AR56" si="29">AR38+1</f>
        <v>1</v>
      </c>
      <c r="AS49" s="99">
        <f t="shared" ref="AS49:AS56" si="30">AQ49*AR25*(1+AS25)^($AQ$46-1)</f>
        <v>0</v>
      </c>
      <c r="AT49" s="99">
        <f t="shared" si="24"/>
        <v>0</v>
      </c>
      <c r="AU49" s="100">
        <f t="shared" si="25"/>
        <v>0</v>
      </c>
      <c r="AV49" s="99">
        <f t="shared" ref="AV49:AV56" si="31">AU49*AU25</f>
        <v>0</v>
      </c>
      <c r="AW49" s="99">
        <f t="shared" ref="AW49:AW56" si="32">AU49*AV25</f>
        <v>0</v>
      </c>
      <c r="AX49" s="99">
        <f t="shared" si="26"/>
        <v>0</v>
      </c>
      <c r="AY49" s="100">
        <f t="shared" ref="AY49:AY56" si="33">IF(CalcMethod="Actual",SUM(AV49:AX49),0)</f>
        <v>0</v>
      </c>
      <c r="AZ49" s="101">
        <f t="shared" ref="AZ49:AZ56" si="34">IF(CalcMethod="Estimate",AV49,0)</f>
        <v>0</v>
      </c>
      <c r="BA49" s="51"/>
    </row>
    <row r="50" spans="1:53" ht="12.75" customHeight="1" thickBot="1" x14ac:dyDescent="0.25">
      <c r="A50" s="139" t="s">
        <v>9</v>
      </c>
      <c r="B50" s="140"/>
      <c r="C50" s="140"/>
      <c r="D50" s="130"/>
      <c r="E50" s="130"/>
      <c r="F50" s="130"/>
      <c r="G50" s="130"/>
      <c r="H50" s="131"/>
      <c r="I50" s="136">
        <f>AX37</f>
        <v>0</v>
      </c>
      <c r="J50" s="137"/>
      <c r="K50" s="137"/>
      <c r="L50" s="137"/>
      <c r="M50" s="137"/>
      <c r="N50" s="147">
        <f>AX48</f>
        <v>0</v>
      </c>
      <c r="O50" s="137"/>
      <c r="P50" s="137"/>
      <c r="Q50" s="137"/>
      <c r="R50" s="137"/>
      <c r="S50" s="147">
        <f>AX59</f>
        <v>0</v>
      </c>
      <c r="T50" s="137"/>
      <c r="U50" s="137"/>
      <c r="V50" s="137"/>
      <c r="W50" s="137"/>
      <c r="X50" s="147">
        <f>AX70</f>
        <v>0</v>
      </c>
      <c r="Y50" s="137"/>
      <c r="Z50" s="137"/>
      <c r="AA50" s="137"/>
      <c r="AB50" s="137"/>
      <c r="AC50" s="147">
        <f>AX81</f>
        <v>0</v>
      </c>
      <c r="AD50" s="137"/>
      <c r="AE50" s="137"/>
      <c r="AF50" s="137"/>
      <c r="AG50" s="214"/>
      <c r="AH50" s="220">
        <f>SUM(I50:AG50)</f>
        <v>0</v>
      </c>
      <c r="AI50" s="221"/>
      <c r="AJ50" s="221"/>
      <c r="AK50" s="221"/>
      <c r="AL50" s="222"/>
      <c r="AO50" s="20"/>
      <c r="AP50" s="74">
        <f t="shared" si="27"/>
        <v>0</v>
      </c>
      <c r="AQ50" s="97">
        <f t="shared" si="28"/>
        <v>0</v>
      </c>
      <c r="AR50" s="98">
        <f t="shared" si="29"/>
        <v>1</v>
      </c>
      <c r="AS50" s="99">
        <f t="shared" si="30"/>
        <v>0</v>
      </c>
      <c r="AT50" s="99">
        <f t="shared" si="24"/>
        <v>0</v>
      </c>
      <c r="AU50" s="100">
        <f t="shared" si="25"/>
        <v>0</v>
      </c>
      <c r="AV50" s="99">
        <f t="shared" si="31"/>
        <v>0</v>
      </c>
      <c r="AW50" s="99">
        <f t="shared" si="32"/>
        <v>0</v>
      </c>
      <c r="AX50" s="99">
        <f t="shared" si="26"/>
        <v>0</v>
      </c>
      <c r="AY50" s="100">
        <f t="shared" si="33"/>
        <v>0</v>
      </c>
      <c r="AZ50" s="101">
        <f t="shared" si="34"/>
        <v>0</v>
      </c>
      <c r="BA50" s="51"/>
    </row>
    <row r="51" spans="1:53" ht="12.75" customHeight="1" thickBot="1" x14ac:dyDescent="0.25">
      <c r="A51" s="132" t="s">
        <v>10</v>
      </c>
      <c r="B51" s="133"/>
      <c r="C51" s="133"/>
      <c r="D51" s="134"/>
      <c r="E51" s="134"/>
      <c r="F51" s="134"/>
      <c r="G51" s="134"/>
      <c r="H51" s="135"/>
      <c r="I51" s="143">
        <f>AY37+AZ37</f>
        <v>0</v>
      </c>
      <c r="J51" s="144"/>
      <c r="K51" s="144"/>
      <c r="L51" s="144"/>
      <c r="M51" s="144"/>
      <c r="N51" s="148">
        <f>AY48+AZ48</f>
        <v>0</v>
      </c>
      <c r="O51" s="144"/>
      <c r="P51" s="144"/>
      <c r="Q51" s="144"/>
      <c r="R51" s="144"/>
      <c r="S51" s="148">
        <f>AY59+AZ59</f>
        <v>0</v>
      </c>
      <c r="T51" s="144"/>
      <c r="U51" s="144"/>
      <c r="V51" s="144"/>
      <c r="W51" s="144"/>
      <c r="X51" s="148">
        <f>AY70+AZ70</f>
        <v>0</v>
      </c>
      <c r="Y51" s="144"/>
      <c r="Z51" s="144"/>
      <c r="AA51" s="144"/>
      <c r="AB51" s="144"/>
      <c r="AC51" s="148">
        <f>AY81+AZ81</f>
        <v>0</v>
      </c>
      <c r="AD51" s="144"/>
      <c r="AE51" s="144"/>
      <c r="AF51" s="144"/>
      <c r="AG51" s="154"/>
      <c r="AH51" s="238">
        <f>SUM(I51:AG51)</f>
        <v>0</v>
      </c>
      <c r="AI51" s="227"/>
      <c r="AJ51" s="227"/>
      <c r="AK51" s="227"/>
      <c r="AL51" s="239"/>
      <c r="AO51" s="20"/>
      <c r="AP51" s="74">
        <f t="shared" si="27"/>
        <v>0</v>
      </c>
      <c r="AQ51" s="97">
        <f t="shared" si="28"/>
        <v>0</v>
      </c>
      <c r="AR51" s="98">
        <f t="shared" si="29"/>
        <v>1</v>
      </c>
      <c r="AS51" s="99">
        <f t="shared" si="30"/>
        <v>0</v>
      </c>
      <c r="AT51" s="99">
        <f t="shared" si="24"/>
        <v>0</v>
      </c>
      <c r="AU51" s="100">
        <f t="shared" si="25"/>
        <v>0</v>
      </c>
      <c r="AV51" s="99">
        <f t="shared" si="31"/>
        <v>0</v>
      </c>
      <c r="AW51" s="99">
        <f t="shared" si="32"/>
        <v>0</v>
      </c>
      <c r="AX51" s="99">
        <f t="shared" si="26"/>
        <v>0</v>
      </c>
      <c r="AY51" s="100">
        <f t="shared" si="33"/>
        <v>0</v>
      </c>
      <c r="AZ51" s="101">
        <f t="shared" si="34"/>
        <v>0</v>
      </c>
      <c r="BA51" s="51"/>
    </row>
    <row r="52" spans="1:53" ht="12.75" customHeight="1" thickBot="1" x14ac:dyDescent="0.25">
      <c r="A52" s="141"/>
      <c r="B52" s="127"/>
      <c r="C52" s="127"/>
      <c r="D52" s="128"/>
      <c r="E52" s="128"/>
      <c r="F52" s="128"/>
      <c r="G52" s="128"/>
      <c r="H52" s="142"/>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223"/>
      <c r="AI52" s="224"/>
      <c r="AJ52" s="224"/>
      <c r="AK52" s="224"/>
      <c r="AL52" s="225"/>
      <c r="AO52" s="20"/>
      <c r="AP52" s="74">
        <f t="shared" si="27"/>
        <v>0</v>
      </c>
      <c r="AQ52" s="97">
        <f t="shared" si="28"/>
        <v>0</v>
      </c>
      <c r="AR52" s="98">
        <f t="shared" si="29"/>
        <v>1</v>
      </c>
      <c r="AS52" s="99">
        <f t="shared" si="30"/>
        <v>0</v>
      </c>
      <c r="AT52" s="99">
        <f t="shared" si="24"/>
        <v>0</v>
      </c>
      <c r="AU52" s="100">
        <f t="shared" si="25"/>
        <v>0</v>
      </c>
      <c r="AV52" s="99">
        <f t="shared" si="31"/>
        <v>0</v>
      </c>
      <c r="AW52" s="99">
        <f t="shared" si="32"/>
        <v>0</v>
      </c>
      <c r="AX52" s="99">
        <f t="shared" si="26"/>
        <v>0</v>
      </c>
      <c r="AY52" s="100">
        <f t="shared" si="33"/>
        <v>0</v>
      </c>
      <c r="AZ52" s="101">
        <f t="shared" si="34"/>
        <v>0</v>
      </c>
      <c r="BA52" s="51"/>
    </row>
    <row r="53" spans="1:53" ht="12.75" customHeight="1" thickBot="1" x14ac:dyDescent="0.25">
      <c r="A53" s="132" t="s">
        <v>30</v>
      </c>
      <c r="B53" s="133"/>
      <c r="C53" s="133"/>
      <c r="D53" s="134"/>
      <c r="E53" s="134"/>
      <c r="F53" s="134"/>
      <c r="G53" s="134"/>
      <c r="H53" s="135"/>
      <c r="I53" s="143">
        <f>I45+I51</f>
        <v>0</v>
      </c>
      <c r="J53" s="144"/>
      <c r="K53" s="144"/>
      <c r="L53" s="144"/>
      <c r="M53" s="144"/>
      <c r="N53" s="143">
        <f>N45+N51</f>
        <v>0</v>
      </c>
      <c r="O53" s="144"/>
      <c r="P53" s="144"/>
      <c r="Q53" s="144"/>
      <c r="R53" s="144"/>
      <c r="S53" s="143">
        <f>S45+S51</f>
        <v>0</v>
      </c>
      <c r="T53" s="144"/>
      <c r="U53" s="144"/>
      <c r="V53" s="144"/>
      <c r="W53" s="144"/>
      <c r="X53" s="143">
        <f>X45+X51</f>
        <v>0</v>
      </c>
      <c r="Y53" s="144"/>
      <c r="Z53" s="144"/>
      <c r="AA53" s="144"/>
      <c r="AB53" s="144"/>
      <c r="AC53" s="143">
        <f>AC45+AC51</f>
        <v>0</v>
      </c>
      <c r="AD53" s="144"/>
      <c r="AE53" s="144"/>
      <c r="AF53" s="144"/>
      <c r="AG53" s="144"/>
      <c r="AH53" s="226">
        <f>AH45+AH51</f>
        <v>0</v>
      </c>
      <c r="AI53" s="227"/>
      <c r="AJ53" s="227"/>
      <c r="AK53" s="227"/>
      <c r="AL53" s="227"/>
      <c r="AO53" s="20"/>
      <c r="AP53" s="74">
        <f t="shared" si="27"/>
        <v>0</v>
      </c>
      <c r="AQ53" s="97">
        <f t="shared" si="28"/>
        <v>0</v>
      </c>
      <c r="AR53" s="98">
        <f t="shared" si="29"/>
        <v>1</v>
      </c>
      <c r="AS53" s="99">
        <f t="shared" si="30"/>
        <v>0</v>
      </c>
      <c r="AT53" s="99">
        <f t="shared" si="24"/>
        <v>0</v>
      </c>
      <c r="AU53" s="100">
        <f t="shared" si="25"/>
        <v>0</v>
      </c>
      <c r="AV53" s="99">
        <f t="shared" si="31"/>
        <v>0</v>
      </c>
      <c r="AW53" s="99">
        <f t="shared" si="32"/>
        <v>0</v>
      </c>
      <c r="AX53" s="99">
        <f t="shared" si="26"/>
        <v>0</v>
      </c>
      <c r="AY53" s="100">
        <f t="shared" si="33"/>
        <v>0</v>
      </c>
      <c r="AZ53" s="101">
        <f t="shared" si="34"/>
        <v>0</v>
      </c>
      <c r="BA53" s="51"/>
    </row>
    <row r="54" spans="1:53" ht="12.75" customHeight="1" x14ac:dyDescent="0.2">
      <c r="A54" s="117" t="s">
        <v>115</v>
      </c>
      <c r="AO54" s="20"/>
      <c r="AP54" s="74">
        <f t="shared" si="27"/>
        <v>0</v>
      </c>
      <c r="AQ54" s="97">
        <f t="shared" si="28"/>
        <v>0</v>
      </c>
      <c r="AR54" s="98">
        <f t="shared" si="29"/>
        <v>1</v>
      </c>
      <c r="AS54" s="99">
        <f t="shared" si="30"/>
        <v>0</v>
      </c>
      <c r="AT54" s="99">
        <f t="shared" si="24"/>
        <v>0</v>
      </c>
      <c r="AU54" s="100">
        <f t="shared" si="25"/>
        <v>0</v>
      </c>
      <c r="AV54" s="99">
        <f t="shared" si="31"/>
        <v>0</v>
      </c>
      <c r="AW54" s="99">
        <f t="shared" si="32"/>
        <v>0</v>
      </c>
      <c r="AX54" s="99">
        <f t="shared" si="26"/>
        <v>0</v>
      </c>
      <c r="AY54" s="100">
        <f t="shared" si="33"/>
        <v>0</v>
      </c>
      <c r="AZ54" s="101">
        <f t="shared" si="34"/>
        <v>0</v>
      </c>
      <c r="BA54" s="51"/>
    </row>
    <row r="55" spans="1:53" ht="12.75" customHeight="1" x14ac:dyDescent="0.2">
      <c r="A55" s="117" t="s">
        <v>108</v>
      </c>
      <c r="B55" s="7"/>
      <c r="C55" s="7"/>
      <c r="D55" s="7"/>
      <c r="E55" s="8"/>
      <c r="F55" s="8"/>
      <c r="G55" s="8"/>
      <c r="H55" s="8"/>
      <c r="I55" s="8"/>
      <c r="J55" s="3"/>
      <c r="AO55" s="21"/>
      <c r="AP55" s="74">
        <f t="shared" si="27"/>
        <v>0</v>
      </c>
      <c r="AQ55" s="97">
        <f t="shared" si="28"/>
        <v>0</v>
      </c>
      <c r="AR55" s="98">
        <f t="shared" si="29"/>
        <v>1</v>
      </c>
      <c r="AS55" s="99">
        <f t="shared" si="30"/>
        <v>0</v>
      </c>
      <c r="AT55" s="99">
        <f t="shared" si="24"/>
        <v>0</v>
      </c>
      <c r="AU55" s="100">
        <f t="shared" si="25"/>
        <v>0</v>
      </c>
      <c r="AV55" s="99">
        <f t="shared" si="31"/>
        <v>0</v>
      </c>
      <c r="AW55" s="99">
        <f t="shared" si="32"/>
        <v>0</v>
      </c>
      <c r="AX55" s="99">
        <f t="shared" si="26"/>
        <v>0</v>
      </c>
      <c r="AY55" s="100">
        <f t="shared" si="33"/>
        <v>0</v>
      </c>
      <c r="AZ55" s="101">
        <f t="shared" si="34"/>
        <v>0</v>
      </c>
      <c r="BA55" s="51"/>
    </row>
    <row r="56" spans="1:53" ht="12.75" customHeight="1" thickBot="1" x14ac:dyDescent="0.25">
      <c r="B56" s="7"/>
      <c r="C56" s="7"/>
      <c r="D56" s="7"/>
      <c r="E56" s="7"/>
      <c r="F56" s="7"/>
      <c r="G56" s="7"/>
      <c r="H56" s="7"/>
      <c r="I56" s="7"/>
      <c r="J56" s="5"/>
      <c r="AO56" s="22"/>
      <c r="AP56" s="81">
        <f t="shared" si="27"/>
        <v>0</v>
      </c>
      <c r="AQ56" s="102">
        <f t="shared" si="28"/>
        <v>0</v>
      </c>
      <c r="AR56" s="103">
        <f t="shared" si="29"/>
        <v>1</v>
      </c>
      <c r="AS56" s="104">
        <f t="shared" si="30"/>
        <v>0</v>
      </c>
      <c r="AT56" s="104">
        <f t="shared" si="24"/>
        <v>0</v>
      </c>
      <c r="AU56" s="105">
        <f t="shared" si="25"/>
        <v>0</v>
      </c>
      <c r="AV56" s="104">
        <f t="shared" si="31"/>
        <v>0</v>
      </c>
      <c r="AW56" s="104">
        <f t="shared" si="32"/>
        <v>0</v>
      </c>
      <c r="AX56" s="104">
        <f t="shared" si="26"/>
        <v>0</v>
      </c>
      <c r="AY56" s="105">
        <f t="shared" si="33"/>
        <v>0</v>
      </c>
      <c r="AZ56" s="106">
        <f t="shared" si="34"/>
        <v>0</v>
      </c>
      <c r="BA56" s="51"/>
    </row>
    <row r="57" spans="1:53" ht="13.5" thickBot="1" x14ac:dyDescent="0.25">
      <c r="A57" s="9"/>
      <c r="B57" s="7"/>
      <c r="C57" s="7"/>
      <c r="D57" s="7"/>
      <c r="E57" s="8"/>
      <c r="F57" s="8"/>
      <c r="G57" s="8"/>
      <c r="H57" s="8"/>
      <c r="I57" s="8"/>
      <c r="J57" s="8"/>
      <c r="AP57" s="50" t="s">
        <v>73</v>
      </c>
      <c r="AQ57" s="50">
        <f>AQ46+1</f>
        <v>3</v>
      </c>
      <c r="AR57" s="50"/>
      <c r="AS57" s="91">
        <f ca="1">EDATE(AS46,12)</f>
        <v>42217</v>
      </c>
      <c r="AT57" s="92" t="s">
        <v>74</v>
      </c>
      <c r="AU57" s="91">
        <f ca="1">EDATE(AU46,12)</f>
        <v>42582</v>
      </c>
      <c r="AV57" s="50"/>
      <c r="AW57" s="50"/>
      <c r="AX57" s="50"/>
      <c r="AY57" s="50"/>
      <c r="AZ57" s="50"/>
      <c r="BA57" s="51"/>
    </row>
    <row r="58" spans="1:53" ht="13.5" thickBot="1" x14ac:dyDescent="0.25">
      <c r="A58" s="138"/>
      <c r="B58" s="138"/>
      <c r="C58" s="138"/>
      <c r="D58" s="138"/>
      <c r="E58" s="138"/>
      <c r="F58" s="138"/>
      <c r="G58" s="138"/>
      <c r="H58" s="138"/>
      <c r="I58" s="138"/>
      <c r="J58" s="138"/>
      <c r="K58" s="138"/>
      <c r="AP58" s="93" t="s">
        <v>65</v>
      </c>
      <c r="AQ58" s="94" t="s">
        <v>75</v>
      </c>
      <c r="AR58" s="95" t="s">
        <v>76</v>
      </c>
      <c r="AS58" s="95" t="s">
        <v>77</v>
      </c>
      <c r="AT58" s="95" t="s">
        <v>78</v>
      </c>
      <c r="AU58" s="94" t="s">
        <v>79</v>
      </c>
      <c r="AV58" s="95" t="s">
        <v>69</v>
      </c>
      <c r="AW58" s="95" t="s">
        <v>80</v>
      </c>
      <c r="AX58" s="95" t="s">
        <v>81</v>
      </c>
      <c r="AY58" s="94" t="s">
        <v>82</v>
      </c>
      <c r="AZ58" s="96" t="s">
        <v>83</v>
      </c>
      <c r="BA58" s="107"/>
    </row>
    <row r="59" spans="1:53" x14ac:dyDescent="0.2">
      <c r="A59" s="127"/>
      <c r="B59" s="127"/>
      <c r="C59" s="127"/>
      <c r="D59" s="128"/>
      <c r="E59" s="128"/>
      <c r="F59" s="128"/>
      <c r="G59" s="128"/>
      <c r="H59" s="128"/>
      <c r="AP59" s="74">
        <f>AP48</f>
        <v>0</v>
      </c>
      <c r="AQ59" s="118">
        <f>S40</f>
        <v>0</v>
      </c>
      <c r="AR59" s="98">
        <f>AR48+1</f>
        <v>2</v>
      </c>
      <c r="AS59" s="99">
        <f>AQ59*AR24*(1+AS24)^($AQ$57-1)</f>
        <v>0</v>
      </c>
      <c r="AT59" s="99">
        <f t="shared" ref="AT59:AT67" si="35">AQ59*IF(AT24="G",150,IF(AT24="L",IF(AR59&gt;=42,420,(FLOOR(AR59,2)*10)),0))</f>
        <v>0</v>
      </c>
      <c r="AU59" s="100">
        <f t="shared" ref="AU59:AU67" si="36">AS59+AT59</f>
        <v>0</v>
      </c>
      <c r="AV59" s="99">
        <f>AU59*AU24</f>
        <v>0</v>
      </c>
      <c r="AW59" s="99">
        <f>AU59*AV24</f>
        <v>0</v>
      </c>
      <c r="AX59" s="99">
        <f t="shared" ref="AX59:AX67" si="37">AQ59*VLOOKUP(AX24,InsRates,AW24,FALSE)</f>
        <v>0</v>
      </c>
      <c r="AY59" s="100">
        <f>IF($AQ$22="Actual",SUM(AV59:AX59),0)</f>
        <v>0</v>
      </c>
      <c r="AZ59" s="101">
        <f>IF($AQ$22="Estimate",AV59,0)</f>
        <v>0</v>
      </c>
      <c r="BA59" s="51"/>
    </row>
    <row r="60" spans="1:53" x14ac:dyDescent="0.2">
      <c r="A60" s="127"/>
      <c r="B60" s="127"/>
      <c r="C60" s="127"/>
      <c r="D60" s="128"/>
      <c r="E60" s="128"/>
      <c r="F60" s="128"/>
      <c r="G60" s="128"/>
      <c r="H60" s="128"/>
      <c r="AP60" s="74">
        <f t="shared" ref="AP60:AP67" si="38">AP49</f>
        <v>0</v>
      </c>
      <c r="AQ60" s="97">
        <f t="shared" ref="AQ60:AQ67" si="39">R38</f>
        <v>0</v>
      </c>
      <c r="AR60" s="98">
        <f t="shared" ref="AR60:AR67" si="40">AR49+1</f>
        <v>2</v>
      </c>
      <c r="AS60" s="99">
        <f t="shared" ref="AS60:AS67" si="41">AQ60*AR25*(1+AS25)^($AQ$57-1)</f>
        <v>0</v>
      </c>
      <c r="AT60" s="99">
        <f t="shared" si="35"/>
        <v>0</v>
      </c>
      <c r="AU60" s="100">
        <f t="shared" si="36"/>
        <v>0</v>
      </c>
      <c r="AV60" s="99">
        <f t="shared" ref="AV60:AV67" si="42">AU60*AU25</f>
        <v>0</v>
      </c>
      <c r="AW60" s="99">
        <f t="shared" ref="AW60:AW67" si="43">AU60*AV25</f>
        <v>0</v>
      </c>
      <c r="AX60" s="99">
        <f t="shared" si="37"/>
        <v>0</v>
      </c>
      <c r="AY60" s="100">
        <f t="shared" ref="AY60:AY67" si="44">IF(CalcMethod="Actual",SUM(AV60:AX60),0)</f>
        <v>0</v>
      </c>
      <c r="AZ60" s="101">
        <f t="shared" ref="AZ60:AZ67" si="45">IF(CalcMethod="Estimate",AV60,0)</f>
        <v>0</v>
      </c>
      <c r="BA60" s="107"/>
    </row>
    <row r="61" spans="1:53" ht="12.75" customHeight="1" x14ac:dyDescent="0.2">
      <c r="AP61" s="74">
        <f t="shared" si="38"/>
        <v>0</v>
      </c>
      <c r="AQ61" s="97">
        <f t="shared" si="39"/>
        <v>0</v>
      </c>
      <c r="AR61" s="98">
        <f t="shared" si="40"/>
        <v>2</v>
      </c>
      <c r="AS61" s="99">
        <f t="shared" si="41"/>
        <v>0</v>
      </c>
      <c r="AT61" s="99">
        <f t="shared" si="35"/>
        <v>0</v>
      </c>
      <c r="AU61" s="100">
        <f t="shared" si="36"/>
        <v>0</v>
      </c>
      <c r="AV61" s="99">
        <f t="shared" si="42"/>
        <v>0</v>
      </c>
      <c r="AW61" s="99">
        <f t="shared" si="43"/>
        <v>0</v>
      </c>
      <c r="AX61" s="99">
        <f t="shared" si="37"/>
        <v>0</v>
      </c>
      <c r="AY61" s="100">
        <f t="shared" si="44"/>
        <v>0</v>
      </c>
      <c r="AZ61" s="101">
        <f t="shared" si="45"/>
        <v>0</v>
      </c>
      <c r="BA61" s="51"/>
    </row>
    <row r="62" spans="1:53" x14ac:dyDescent="0.2">
      <c r="AP62" s="74">
        <f t="shared" si="38"/>
        <v>0</v>
      </c>
      <c r="AQ62" s="97">
        <f t="shared" si="39"/>
        <v>0</v>
      </c>
      <c r="AR62" s="98">
        <f t="shared" si="40"/>
        <v>2</v>
      </c>
      <c r="AS62" s="99">
        <f t="shared" si="41"/>
        <v>0</v>
      </c>
      <c r="AT62" s="99">
        <f t="shared" si="35"/>
        <v>0</v>
      </c>
      <c r="AU62" s="100">
        <f t="shared" si="36"/>
        <v>0</v>
      </c>
      <c r="AV62" s="99">
        <f t="shared" si="42"/>
        <v>0</v>
      </c>
      <c r="AW62" s="99">
        <f t="shared" si="43"/>
        <v>0</v>
      </c>
      <c r="AX62" s="99">
        <f t="shared" si="37"/>
        <v>0</v>
      </c>
      <c r="AY62" s="100">
        <f t="shared" si="44"/>
        <v>0</v>
      </c>
      <c r="AZ62" s="101">
        <f t="shared" si="45"/>
        <v>0</v>
      </c>
      <c r="BA62" s="51"/>
    </row>
    <row r="63" spans="1:53" x14ac:dyDescent="0.2">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P63" s="74">
        <f t="shared" si="38"/>
        <v>0</v>
      </c>
      <c r="AQ63" s="97">
        <f t="shared" si="39"/>
        <v>0</v>
      </c>
      <c r="AR63" s="98">
        <f t="shared" si="40"/>
        <v>2</v>
      </c>
      <c r="AS63" s="99">
        <f t="shared" si="41"/>
        <v>0</v>
      </c>
      <c r="AT63" s="99">
        <f t="shared" si="35"/>
        <v>0</v>
      </c>
      <c r="AU63" s="100">
        <f t="shared" si="36"/>
        <v>0</v>
      </c>
      <c r="AV63" s="99">
        <f t="shared" si="42"/>
        <v>0</v>
      </c>
      <c r="AW63" s="99">
        <f t="shared" si="43"/>
        <v>0</v>
      </c>
      <c r="AX63" s="99">
        <f t="shared" si="37"/>
        <v>0</v>
      </c>
      <c r="AY63" s="100">
        <f t="shared" si="44"/>
        <v>0</v>
      </c>
      <c r="AZ63" s="101">
        <f t="shared" si="45"/>
        <v>0</v>
      </c>
      <c r="BA63" s="51"/>
    </row>
    <row r="64" spans="1:53" x14ac:dyDescent="0.2">
      <c r="A64" s="23"/>
      <c r="B64" s="23"/>
      <c r="C64" s="23"/>
      <c r="D64" s="23"/>
      <c r="E64" s="23"/>
      <c r="F64" s="23"/>
      <c r="G64" s="23"/>
      <c r="H64" s="23"/>
      <c r="I64" s="23"/>
      <c r="J64" s="23"/>
      <c r="K64" s="23"/>
      <c r="L64" s="23"/>
      <c r="M64" s="24"/>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P64" s="74">
        <f t="shared" si="38"/>
        <v>0</v>
      </c>
      <c r="AQ64" s="97">
        <f t="shared" si="39"/>
        <v>0</v>
      </c>
      <c r="AR64" s="98">
        <f t="shared" si="40"/>
        <v>2</v>
      </c>
      <c r="AS64" s="99">
        <f t="shared" si="41"/>
        <v>0</v>
      </c>
      <c r="AT64" s="99">
        <f t="shared" si="35"/>
        <v>0</v>
      </c>
      <c r="AU64" s="100">
        <f t="shared" si="36"/>
        <v>0</v>
      </c>
      <c r="AV64" s="99">
        <f t="shared" si="42"/>
        <v>0</v>
      </c>
      <c r="AW64" s="99">
        <f t="shared" si="43"/>
        <v>0</v>
      </c>
      <c r="AX64" s="99">
        <f t="shared" si="37"/>
        <v>0</v>
      </c>
      <c r="AY64" s="100">
        <f t="shared" si="44"/>
        <v>0</v>
      </c>
      <c r="AZ64" s="101">
        <f t="shared" si="45"/>
        <v>0</v>
      </c>
      <c r="BA64" s="51"/>
    </row>
    <row r="65" spans="1:53" x14ac:dyDescent="0.2">
      <c r="A65" s="23"/>
      <c r="B65" s="23"/>
      <c r="C65" s="23"/>
      <c r="D65" s="23"/>
      <c r="E65" s="23"/>
      <c r="F65" s="23"/>
      <c r="G65" s="23"/>
      <c r="H65" s="23"/>
      <c r="I65" s="23"/>
      <c r="J65" s="23"/>
      <c r="K65" s="23"/>
      <c r="L65" s="23"/>
      <c r="M65" s="24"/>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P65" s="74">
        <f t="shared" si="38"/>
        <v>0</v>
      </c>
      <c r="AQ65" s="97">
        <f t="shared" si="39"/>
        <v>0</v>
      </c>
      <c r="AR65" s="98">
        <f t="shared" si="40"/>
        <v>2</v>
      </c>
      <c r="AS65" s="99">
        <f t="shared" si="41"/>
        <v>0</v>
      </c>
      <c r="AT65" s="99">
        <f t="shared" si="35"/>
        <v>0</v>
      </c>
      <c r="AU65" s="100">
        <f t="shared" si="36"/>
        <v>0</v>
      </c>
      <c r="AV65" s="99">
        <f t="shared" si="42"/>
        <v>0</v>
      </c>
      <c r="AW65" s="99">
        <f t="shared" si="43"/>
        <v>0</v>
      </c>
      <c r="AX65" s="99">
        <f t="shared" si="37"/>
        <v>0</v>
      </c>
      <c r="AY65" s="100">
        <f t="shared" si="44"/>
        <v>0</v>
      </c>
      <c r="AZ65" s="101">
        <f t="shared" si="45"/>
        <v>0</v>
      </c>
      <c r="BA65" s="51"/>
    </row>
    <row r="66" spans="1:53" x14ac:dyDescent="0.2">
      <c r="A66" s="23"/>
      <c r="B66" s="23"/>
      <c r="C66" s="23"/>
      <c r="D66" s="23"/>
      <c r="E66" s="23"/>
      <c r="F66" s="23"/>
      <c r="G66" s="23"/>
      <c r="H66" s="23"/>
      <c r="I66" s="23"/>
      <c r="J66" s="23"/>
      <c r="K66" s="23"/>
      <c r="L66" s="23"/>
      <c r="M66" s="24"/>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P66" s="74">
        <f t="shared" si="38"/>
        <v>0</v>
      </c>
      <c r="AQ66" s="97">
        <f t="shared" si="39"/>
        <v>0</v>
      </c>
      <c r="AR66" s="98">
        <f t="shared" si="40"/>
        <v>2</v>
      </c>
      <c r="AS66" s="99">
        <f t="shared" si="41"/>
        <v>0</v>
      </c>
      <c r="AT66" s="99">
        <f t="shared" si="35"/>
        <v>0</v>
      </c>
      <c r="AU66" s="100">
        <f t="shared" si="36"/>
        <v>0</v>
      </c>
      <c r="AV66" s="99">
        <f t="shared" si="42"/>
        <v>0</v>
      </c>
      <c r="AW66" s="99">
        <f t="shared" si="43"/>
        <v>0</v>
      </c>
      <c r="AX66" s="99">
        <f t="shared" si="37"/>
        <v>0</v>
      </c>
      <c r="AY66" s="100">
        <f t="shared" si="44"/>
        <v>0</v>
      </c>
      <c r="AZ66" s="101">
        <f t="shared" si="45"/>
        <v>0</v>
      </c>
      <c r="BA66" s="51"/>
    </row>
    <row r="67" spans="1:53" ht="13.5" thickBot="1" x14ac:dyDescent="0.25">
      <c r="A67" s="23"/>
      <c r="B67" s="23"/>
      <c r="C67" s="23"/>
      <c r="D67" s="23"/>
      <c r="E67" s="23"/>
      <c r="F67" s="23"/>
      <c r="G67" s="23"/>
      <c r="H67" s="23"/>
      <c r="I67" s="23"/>
      <c r="J67" s="23"/>
      <c r="K67" s="23"/>
      <c r="L67" s="23"/>
      <c r="M67" s="24"/>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P67" s="81">
        <f t="shared" si="38"/>
        <v>0</v>
      </c>
      <c r="AQ67" s="102">
        <f t="shared" si="39"/>
        <v>0</v>
      </c>
      <c r="AR67" s="103">
        <f t="shared" si="40"/>
        <v>2</v>
      </c>
      <c r="AS67" s="104">
        <f t="shared" si="41"/>
        <v>0</v>
      </c>
      <c r="AT67" s="104">
        <f t="shared" si="35"/>
        <v>0</v>
      </c>
      <c r="AU67" s="105">
        <f t="shared" si="36"/>
        <v>0</v>
      </c>
      <c r="AV67" s="104">
        <f t="shared" si="42"/>
        <v>0</v>
      </c>
      <c r="AW67" s="104">
        <f t="shared" si="43"/>
        <v>0</v>
      </c>
      <c r="AX67" s="104">
        <f t="shared" si="37"/>
        <v>0</v>
      </c>
      <c r="AY67" s="105">
        <f t="shared" si="44"/>
        <v>0</v>
      </c>
      <c r="AZ67" s="106">
        <f t="shared" si="45"/>
        <v>0</v>
      </c>
      <c r="BA67" s="51"/>
    </row>
    <row r="68" spans="1:53" ht="13.5" thickBot="1" x14ac:dyDescent="0.25">
      <c r="A68" s="23"/>
      <c r="B68" s="23"/>
      <c r="C68" s="23"/>
      <c r="D68" s="23"/>
      <c r="E68" s="23"/>
      <c r="F68" s="23"/>
      <c r="G68" s="23"/>
      <c r="H68" s="23"/>
      <c r="I68" s="23"/>
      <c r="J68" s="23"/>
      <c r="K68" s="23"/>
      <c r="L68" s="23"/>
      <c r="M68" s="24"/>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P68" s="50" t="s">
        <v>73</v>
      </c>
      <c r="AQ68" s="50">
        <f>AQ57+1</f>
        <v>4</v>
      </c>
      <c r="AR68" s="50"/>
      <c r="AS68" s="91">
        <f ca="1">EDATE(AS57,12)</f>
        <v>42583</v>
      </c>
      <c r="AT68" s="92" t="s">
        <v>74</v>
      </c>
      <c r="AU68" s="91">
        <f ca="1">EDATE(AU57,12)</f>
        <v>42947</v>
      </c>
      <c r="AV68" s="50"/>
      <c r="AW68" s="50"/>
      <c r="AX68" s="50"/>
      <c r="AY68" s="50"/>
      <c r="AZ68" s="50"/>
      <c r="BA68" s="51"/>
    </row>
    <row r="69" spans="1:53" ht="13.5" thickBot="1"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P69" s="93" t="s">
        <v>65</v>
      </c>
      <c r="AQ69" s="94" t="s">
        <v>75</v>
      </c>
      <c r="AR69" s="95" t="s">
        <v>76</v>
      </c>
      <c r="AS69" s="95" t="s">
        <v>77</v>
      </c>
      <c r="AT69" s="95" t="s">
        <v>78</v>
      </c>
      <c r="AU69" s="94" t="s">
        <v>79</v>
      </c>
      <c r="AV69" s="95" t="s">
        <v>69</v>
      </c>
      <c r="AW69" s="95" t="s">
        <v>80</v>
      </c>
      <c r="AX69" s="95" t="s">
        <v>81</v>
      </c>
      <c r="AY69" s="94" t="s">
        <v>82</v>
      </c>
      <c r="AZ69" s="96" t="s">
        <v>83</v>
      </c>
      <c r="BA69" s="51"/>
    </row>
    <row r="70" spans="1:53" x14ac:dyDescent="0.2">
      <c r="A70" s="23"/>
      <c r="B70" s="23"/>
      <c r="C70" s="23"/>
      <c r="D70" s="23"/>
      <c r="E70" s="23"/>
      <c r="F70" s="23"/>
      <c r="G70" s="23"/>
      <c r="H70" s="23"/>
      <c r="I70" s="23"/>
      <c r="J70" s="23"/>
      <c r="K70" s="23"/>
      <c r="L70" s="23"/>
      <c r="M70" s="24"/>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P70" s="74">
        <f>AP59</f>
        <v>0</v>
      </c>
      <c r="AQ70" s="118">
        <f>X40</f>
        <v>0</v>
      </c>
      <c r="AR70" s="98">
        <f>AR59+1</f>
        <v>3</v>
      </c>
      <c r="AS70" s="99">
        <f>AQ70*AR24*(1+AS24)^($AQ$68-1)</f>
        <v>0</v>
      </c>
      <c r="AT70" s="99">
        <f t="shared" ref="AT70:AT78" si="46">AQ70*IF(AT24="G",150,IF(AT24="L",IF(AR70&gt;=42,420,(FLOOR(AR70,2)*10)),0))</f>
        <v>0</v>
      </c>
      <c r="AU70" s="100">
        <f t="shared" ref="AU70:AU78" si="47">AS70+AT70</f>
        <v>0</v>
      </c>
      <c r="AV70" s="99">
        <f>AU70*AU24</f>
        <v>0</v>
      </c>
      <c r="AW70" s="99">
        <f>AU70*AV24</f>
        <v>0</v>
      </c>
      <c r="AX70" s="99">
        <f t="shared" ref="AX70:AX78" si="48">AQ70*VLOOKUP(AX24,InsRates,AW24,FALSE)</f>
        <v>0</v>
      </c>
      <c r="AY70" s="100">
        <f>IF($AQ$22="Actual",SUM(AV70:AX70),0)</f>
        <v>0</v>
      </c>
      <c r="AZ70" s="101">
        <f>IF($AQ$22="Estimate",AV70,0)</f>
        <v>0</v>
      </c>
      <c r="BA70" s="51"/>
    </row>
    <row r="71" spans="1:53" x14ac:dyDescent="0.2">
      <c r="A71" s="23"/>
      <c r="B71" s="23"/>
      <c r="C71" s="23"/>
      <c r="D71" s="23"/>
      <c r="E71" s="23"/>
      <c r="F71" s="23"/>
      <c r="G71" s="23"/>
      <c r="H71" s="23"/>
      <c r="I71" s="23"/>
      <c r="J71" s="23"/>
      <c r="K71" s="23"/>
      <c r="L71" s="23"/>
      <c r="M71" s="24"/>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P71" s="74">
        <f t="shared" ref="AP71:AP78" si="49">AP60</f>
        <v>0</v>
      </c>
      <c r="AQ71" s="97">
        <f t="shared" ref="AQ71:AQ78" si="50">W38</f>
        <v>0</v>
      </c>
      <c r="AR71" s="98">
        <f t="shared" ref="AR71:AR78" si="51">AR60+1</f>
        <v>3</v>
      </c>
      <c r="AS71" s="99">
        <f t="shared" ref="AS71:AS78" si="52">AQ71*AR25*(1+AS25)^($AQ$68-1)</f>
        <v>0</v>
      </c>
      <c r="AT71" s="99">
        <f t="shared" si="46"/>
        <v>0</v>
      </c>
      <c r="AU71" s="100">
        <f t="shared" si="47"/>
        <v>0</v>
      </c>
      <c r="AV71" s="99">
        <f t="shared" ref="AV71:AV78" si="53">AU71*AU25</f>
        <v>0</v>
      </c>
      <c r="AW71" s="99">
        <f t="shared" ref="AW71:AW78" si="54">AU71*AV25</f>
        <v>0</v>
      </c>
      <c r="AX71" s="99">
        <f t="shared" si="48"/>
        <v>0</v>
      </c>
      <c r="AY71" s="100">
        <f t="shared" ref="AY71:AY78" si="55">IF(CalcMethod="Actual",SUM(AV71:AX71),0)</f>
        <v>0</v>
      </c>
      <c r="AZ71" s="101">
        <f t="shared" ref="AZ71:AZ78" si="56">IF(CalcMethod="Estimate",AV71,0)</f>
        <v>0</v>
      </c>
      <c r="BA71" s="51"/>
    </row>
    <row r="72" spans="1:53" x14ac:dyDescent="0.2">
      <c r="AM72" s="23"/>
      <c r="AN72" s="23"/>
      <c r="AP72" s="74">
        <f t="shared" si="49"/>
        <v>0</v>
      </c>
      <c r="AQ72" s="97">
        <f t="shared" si="50"/>
        <v>0</v>
      </c>
      <c r="AR72" s="98">
        <f t="shared" si="51"/>
        <v>3</v>
      </c>
      <c r="AS72" s="99">
        <f t="shared" si="52"/>
        <v>0</v>
      </c>
      <c r="AT72" s="99">
        <f t="shared" si="46"/>
        <v>0</v>
      </c>
      <c r="AU72" s="100">
        <f t="shared" si="47"/>
        <v>0</v>
      </c>
      <c r="AV72" s="99">
        <f t="shared" si="53"/>
        <v>0</v>
      </c>
      <c r="AW72" s="99">
        <f t="shared" si="54"/>
        <v>0</v>
      </c>
      <c r="AX72" s="99">
        <f t="shared" si="48"/>
        <v>0</v>
      </c>
      <c r="AY72" s="100">
        <f t="shared" si="55"/>
        <v>0</v>
      </c>
      <c r="AZ72" s="101">
        <f t="shared" si="56"/>
        <v>0</v>
      </c>
      <c r="BA72" s="51"/>
    </row>
    <row r="73" spans="1:53" x14ac:dyDescent="0.2">
      <c r="AM73" s="23"/>
      <c r="AN73" s="23"/>
      <c r="AP73" s="74">
        <f t="shared" si="49"/>
        <v>0</v>
      </c>
      <c r="AQ73" s="97">
        <f t="shared" si="50"/>
        <v>0</v>
      </c>
      <c r="AR73" s="98">
        <f t="shared" si="51"/>
        <v>3</v>
      </c>
      <c r="AS73" s="99">
        <f t="shared" si="52"/>
        <v>0</v>
      </c>
      <c r="AT73" s="99">
        <f t="shared" si="46"/>
        <v>0</v>
      </c>
      <c r="AU73" s="100">
        <f t="shared" si="47"/>
        <v>0</v>
      </c>
      <c r="AV73" s="99">
        <f t="shared" si="53"/>
        <v>0</v>
      </c>
      <c r="AW73" s="99">
        <f t="shared" si="54"/>
        <v>0</v>
      </c>
      <c r="AX73" s="99">
        <f t="shared" si="48"/>
        <v>0</v>
      </c>
      <c r="AY73" s="100">
        <f t="shared" si="55"/>
        <v>0</v>
      </c>
      <c r="AZ73" s="101">
        <f t="shared" si="56"/>
        <v>0</v>
      </c>
      <c r="BA73" s="51"/>
    </row>
    <row r="74" spans="1:53" x14ac:dyDescent="0.2">
      <c r="AM74" s="23"/>
      <c r="AN74" s="23"/>
      <c r="AP74" s="74">
        <f t="shared" si="49"/>
        <v>0</v>
      </c>
      <c r="AQ74" s="97">
        <f t="shared" si="50"/>
        <v>0</v>
      </c>
      <c r="AR74" s="98">
        <f t="shared" si="51"/>
        <v>3</v>
      </c>
      <c r="AS74" s="99">
        <f t="shared" si="52"/>
        <v>0</v>
      </c>
      <c r="AT74" s="99">
        <f t="shared" si="46"/>
        <v>0</v>
      </c>
      <c r="AU74" s="100">
        <f t="shared" si="47"/>
        <v>0</v>
      </c>
      <c r="AV74" s="99">
        <f t="shared" si="53"/>
        <v>0</v>
      </c>
      <c r="AW74" s="99">
        <f t="shared" si="54"/>
        <v>0</v>
      </c>
      <c r="AX74" s="99">
        <f t="shared" si="48"/>
        <v>0</v>
      </c>
      <c r="AY74" s="100">
        <f t="shared" si="55"/>
        <v>0</v>
      </c>
      <c r="AZ74" s="101">
        <f t="shared" si="56"/>
        <v>0</v>
      </c>
      <c r="BA74" s="51"/>
    </row>
    <row r="75" spans="1:53" x14ac:dyDescent="0.2">
      <c r="AP75" s="74">
        <f t="shared" si="49"/>
        <v>0</v>
      </c>
      <c r="AQ75" s="97">
        <f t="shared" si="50"/>
        <v>0</v>
      </c>
      <c r="AR75" s="98">
        <f t="shared" si="51"/>
        <v>3</v>
      </c>
      <c r="AS75" s="99">
        <f t="shared" si="52"/>
        <v>0</v>
      </c>
      <c r="AT75" s="99">
        <f t="shared" si="46"/>
        <v>0</v>
      </c>
      <c r="AU75" s="100">
        <f t="shared" si="47"/>
        <v>0</v>
      </c>
      <c r="AV75" s="99">
        <f t="shared" si="53"/>
        <v>0</v>
      </c>
      <c r="AW75" s="99">
        <f t="shared" si="54"/>
        <v>0</v>
      </c>
      <c r="AX75" s="99">
        <f t="shared" si="48"/>
        <v>0</v>
      </c>
      <c r="AY75" s="100">
        <f t="shared" si="55"/>
        <v>0</v>
      </c>
      <c r="AZ75" s="101">
        <f t="shared" si="56"/>
        <v>0</v>
      </c>
      <c r="BA75" s="51"/>
    </row>
    <row r="76" spans="1:53" x14ac:dyDescent="0.2">
      <c r="AP76" s="74">
        <f t="shared" si="49"/>
        <v>0</v>
      </c>
      <c r="AQ76" s="97">
        <f t="shared" si="50"/>
        <v>0</v>
      </c>
      <c r="AR76" s="98">
        <f t="shared" si="51"/>
        <v>3</v>
      </c>
      <c r="AS76" s="99">
        <f t="shared" si="52"/>
        <v>0</v>
      </c>
      <c r="AT76" s="99">
        <f t="shared" si="46"/>
        <v>0</v>
      </c>
      <c r="AU76" s="100">
        <f t="shared" si="47"/>
        <v>0</v>
      </c>
      <c r="AV76" s="99">
        <f t="shared" si="53"/>
        <v>0</v>
      </c>
      <c r="AW76" s="99">
        <f t="shared" si="54"/>
        <v>0</v>
      </c>
      <c r="AX76" s="99">
        <f t="shared" si="48"/>
        <v>0</v>
      </c>
      <c r="AY76" s="100">
        <f t="shared" si="55"/>
        <v>0</v>
      </c>
      <c r="AZ76" s="101">
        <f t="shared" si="56"/>
        <v>0</v>
      </c>
      <c r="BA76" s="51"/>
    </row>
    <row r="77" spans="1:53" x14ac:dyDescent="0.2">
      <c r="AP77" s="74">
        <f t="shared" si="49"/>
        <v>0</v>
      </c>
      <c r="AQ77" s="97">
        <f t="shared" si="50"/>
        <v>0</v>
      </c>
      <c r="AR77" s="98">
        <f t="shared" si="51"/>
        <v>3</v>
      </c>
      <c r="AS77" s="99">
        <f t="shared" si="52"/>
        <v>0</v>
      </c>
      <c r="AT77" s="99">
        <f t="shared" si="46"/>
        <v>0</v>
      </c>
      <c r="AU77" s="100">
        <f t="shared" si="47"/>
        <v>0</v>
      </c>
      <c r="AV77" s="99">
        <f t="shared" si="53"/>
        <v>0</v>
      </c>
      <c r="AW77" s="99">
        <f t="shared" si="54"/>
        <v>0</v>
      </c>
      <c r="AX77" s="99">
        <f t="shared" si="48"/>
        <v>0</v>
      </c>
      <c r="AY77" s="100">
        <f t="shared" si="55"/>
        <v>0</v>
      </c>
      <c r="AZ77" s="101">
        <f t="shared" si="56"/>
        <v>0</v>
      </c>
      <c r="BA77" s="51"/>
    </row>
    <row r="78" spans="1:53" ht="13.5" thickBot="1" x14ac:dyDescent="0.25">
      <c r="AP78" s="81">
        <f t="shared" si="49"/>
        <v>0</v>
      </c>
      <c r="AQ78" s="102">
        <f t="shared" si="50"/>
        <v>0</v>
      </c>
      <c r="AR78" s="103">
        <f t="shared" si="51"/>
        <v>3</v>
      </c>
      <c r="AS78" s="104">
        <f t="shared" si="52"/>
        <v>0</v>
      </c>
      <c r="AT78" s="104">
        <f t="shared" si="46"/>
        <v>0</v>
      </c>
      <c r="AU78" s="105">
        <f t="shared" si="47"/>
        <v>0</v>
      </c>
      <c r="AV78" s="104">
        <f t="shared" si="53"/>
        <v>0</v>
      </c>
      <c r="AW78" s="104">
        <f t="shared" si="54"/>
        <v>0</v>
      </c>
      <c r="AX78" s="104">
        <f t="shared" si="48"/>
        <v>0</v>
      </c>
      <c r="AY78" s="105">
        <f t="shared" si="55"/>
        <v>0</v>
      </c>
      <c r="AZ78" s="106">
        <f t="shared" si="56"/>
        <v>0</v>
      </c>
      <c r="BA78" s="51"/>
    </row>
    <row r="79" spans="1:53" ht="13.5" thickBot="1" x14ac:dyDescent="0.25">
      <c r="AP79" s="50" t="s">
        <v>73</v>
      </c>
      <c r="AQ79" s="50">
        <f>AQ68+1</f>
        <v>5</v>
      </c>
      <c r="AR79" s="50"/>
      <c r="AS79" s="91">
        <f ca="1">EDATE(AS68,12)</f>
        <v>42948</v>
      </c>
      <c r="AT79" s="92" t="s">
        <v>74</v>
      </c>
      <c r="AU79" s="91">
        <f ca="1">EDATE(AU68,12)</f>
        <v>43312</v>
      </c>
      <c r="AV79" s="50"/>
      <c r="AW79" s="50"/>
      <c r="AX79" s="50"/>
      <c r="AY79" s="50"/>
      <c r="AZ79" s="50"/>
      <c r="BA79" s="51"/>
    </row>
    <row r="80" spans="1:53" ht="13.5" thickBot="1" x14ac:dyDescent="0.25">
      <c r="AP80" s="93" t="s">
        <v>65</v>
      </c>
      <c r="AQ80" s="94" t="s">
        <v>75</v>
      </c>
      <c r="AR80" s="95" t="s">
        <v>76</v>
      </c>
      <c r="AS80" s="95" t="s">
        <v>77</v>
      </c>
      <c r="AT80" s="95" t="s">
        <v>78</v>
      </c>
      <c r="AU80" s="94" t="s">
        <v>79</v>
      </c>
      <c r="AV80" s="95" t="s">
        <v>69</v>
      </c>
      <c r="AW80" s="95" t="s">
        <v>80</v>
      </c>
      <c r="AX80" s="95" t="s">
        <v>81</v>
      </c>
      <c r="AY80" s="94" t="s">
        <v>82</v>
      </c>
      <c r="AZ80" s="96" t="s">
        <v>83</v>
      </c>
      <c r="BA80" s="51"/>
    </row>
    <row r="81" spans="42:53" x14ac:dyDescent="0.2">
      <c r="AP81" s="74">
        <f>AP70</f>
        <v>0</v>
      </c>
      <c r="AQ81" s="118">
        <f>AC40</f>
        <v>0</v>
      </c>
      <c r="AR81" s="98">
        <f>AR70+1</f>
        <v>4</v>
      </c>
      <c r="AS81" s="99">
        <f>AQ81*AR24*(1+AS24)^($AQ$79-1)</f>
        <v>0</v>
      </c>
      <c r="AT81" s="99">
        <f t="shared" ref="AT81:AT89" si="57">AQ81*IF(AT24="G",150,IF(AT24="L",IF(AR81&gt;=42,420,(FLOOR(AR81,2)*10)),0))</f>
        <v>0</v>
      </c>
      <c r="AU81" s="100">
        <f t="shared" ref="AU81:AU89" si="58">AS81+AT81</f>
        <v>0</v>
      </c>
      <c r="AV81" s="99">
        <f>AU81*AU24</f>
        <v>0</v>
      </c>
      <c r="AW81" s="99">
        <f>AU81*AV24</f>
        <v>0</v>
      </c>
      <c r="AX81" s="99">
        <f t="shared" ref="AX81:AX89" si="59">AQ81*VLOOKUP(AX24,InsRates,AW24,FALSE)</f>
        <v>0</v>
      </c>
      <c r="AY81" s="100">
        <f>IF($AQ$22="Actual",SUM(AV81:AX81),0)</f>
        <v>0</v>
      </c>
      <c r="AZ81" s="101">
        <f>IF($AQ$22="Estimate",AV81,0)</f>
        <v>0</v>
      </c>
      <c r="BA81" s="51"/>
    </row>
    <row r="82" spans="42:53" x14ac:dyDescent="0.2">
      <c r="AP82" s="74">
        <f t="shared" ref="AP82:AP89" si="60">AP71</f>
        <v>0</v>
      </c>
      <c r="AQ82" s="97">
        <f t="shared" ref="AQ82:AQ89" si="61">AB38</f>
        <v>0</v>
      </c>
      <c r="AR82" s="98">
        <f t="shared" ref="AR82:AR89" si="62">AR71+1</f>
        <v>4</v>
      </c>
      <c r="AS82" s="99">
        <f t="shared" ref="AS82:AS89" si="63">AQ82*AR25*(1+AS25)^($AQ$79-1)</f>
        <v>0</v>
      </c>
      <c r="AT82" s="99">
        <f t="shared" si="57"/>
        <v>0</v>
      </c>
      <c r="AU82" s="100">
        <f t="shared" si="58"/>
        <v>0</v>
      </c>
      <c r="AV82" s="99">
        <f t="shared" ref="AV82:AV89" si="64">AU82*AU25</f>
        <v>0</v>
      </c>
      <c r="AW82" s="99">
        <f t="shared" ref="AW82:AW89" si="65">AU82*AV25</f>
        <v>0</v>
      </c>
      <c r="AX82" s="99">
        <f t="shared" si="59"/>
        <v>0</v>
      </c>
      <c r="AY82" s="100">
        <f t="shared" ref="AY82:AY89" si="66">IF(CalcMethod="Actual",SUM(AV82:AX82),0)</f>
        <v>0</v>
      </c>
      <c r="AZ82" s="101">
        <f t="shared" ref="AZ82:AZ89" si="67">IF(CalcMethod="Estimate",AV82,0)</f>
        <v>0</v>
      </c>
      <c r="BA82" s="51"/>
    </row>
    <row r="83" spans="42:53" x14ac:dyDescent="0.2">
      <c r="AP83" s="74">
        <f t="shared" si="60"/>
        <v>0</v>
      </c>
      <c r="AQ83" s="97">
        <f t="shared" si="61"/>
        <v>0</v>
      </c>
      <c r="AR83" s="98">
        <f t="shared" si="62"/>
        <v>4</v>
      </c>
      <c r="AS83" s="99">
        <f t="shared" si="63"/>
        <v>0</v>
      </c>
      <c r="AT83" s="99">
        <f t="shared" si="57"/>
        <v>0</v>
      </c>
      <c r="AU83" s="100">
        <f t="shared" si="58"/>
        <v>0</v>
      </c>
      <c r="AV83" s="99">
        <f t="shared" si="64"/>
        <v>0</v>
      </c>
      <c r="AW83" s="99">
        <f t="shared" si="65"/>
        <v>0</v>
      </c>
      <c r="AX83" s="99">
        <f t="shared" si="59"/>
        <v>0</v>
      </c>
      <c r="AY83" s="100">
        <f t="shared" si="66"/>
        <v>0</v>
      </c>
      <c r="AZ83" s="101">
        <f t="shared" si="67"/>
        <v>0</v>
      </c>
      <c r="BA83" s="51"/>
    </row>
    <row r="84" spans="42:53" x14ac:dyDescent="0.2">
      <c r="AP84" s="74">
        <f t="shared" si="60"/>
        <v>0</v>
      </c>
      <c r="AQ84" s="97">
        <f t="shared" si="61"/>
        <v>0</v>
      </c>
      <c r="AR84" s="98">
        <f t="shared" si="62"/>
        <v>4</v>
      </c>
      <c r="AS84" s="99">
        <f t="shared" si="63"/>
        <v>0</v>
      </c>
      <c r="AT84" s="99">
        <f t="shared" si="57"/>
        <v>0</v>
      </c>
      <c r="AU84" s="100">
        <f t="shared" si="58"/>
        <v>0</v>
      </c>
      <c r="AV84" s="99">
        <f t="shared" si="64"/>
        <v>0</v>
      </c>
      <c r="AW84" s="99">
        <f t="shared" si="65"/>
        <v>0</v>
      </c>
      <c r="AX84" s="99">
        <f t="shared" si="59"/>
        <v>0</v>
      </c>
      <c r="AY84" s="100">
        <f t="shared" si="66"/>
        <v>0</v>
      </c>
      <c r="AZ84" s="101">
        <f t="shared" si="67"/>
        <v>0</v>
      </c>
      <c r="BA84" s="51"/>
    </row>
    <row r="85" spans="42:53" x14ac:dyDescent="0.2">
      <c r="AP85" s="74">
        <f t="shared" si="60"/>
        <v>0</v>
      </c>
      <c r="AQ85" s="97">
        <f t="shared" si="61"/>
        <v>0</v>
      </c>
      <c r="AR85" s="98">
        <f t="shared" si="62"/>
        <v>4</v>
      </c>
      <c r="AS85" s="99">
        <f t="shared" si="63"/>
        <v>0</v>
      </c>
      <c r="AT85" s="99">
        <f t="shared" si="57"/>
        <v>0</v>
      </c>
      <c r="AU85" s="100">
        <f t="shared" si="58"/>
        <v>0</v>
      </c>
      <c r="AV85" s="99">
        <f t="shared" si="64"/>
        <v>0</v>
      </c>
      <c r="AW85" s="99">
        <f t="shared" si="65"/>
        <v>0</v>
      </c>
      <c r="AX85" s="99">
        <f t="shared" si="59"/>
        <v>0</v>
      </c>
      <c r="AY85" s="100">
        <f t="shared" si="66"/>
        <v>0</v>
      </c>
      <c r="AZ85" s="101">
        <f t="shared" si="67"/>
        <v>0</v>
      </c>
      <c r="BA85" s="51"/>
    </row>
    <row r="86" spans="42:53" x14ac:dyDescent="0.2">
      <c r="AP86" s="74">
        <f t="shared" si="60"/>
        <v>0</v>
      </c>
      <c r="AQ86" s="97">
        <f t="shared" si="61"/>
        <v>0</v>
      </c>
      <c r="AR86" s="98">
        <f t="shared" si="62"/>
        <v>4</v>
      </c>
      <c r="AS86" s="99">
        <f t="shared" si="63"/>
        <v>0</v>
      </c>
      <c r="AT86" s="99">
        <f t="shared" si="57"/>
        <v>0</v>
      </c>
      <c r="AU86" s="100">
        <f t="shared" si="58"/>
        <v>0</v>
      </c>
      <c r="AV86" s="99">
        <f t="shared" si="64"/>
        <v>0</v>
      </c>
      <c r="AW86" s="99">
        <f t="shared" si="65"/>
        <v>0</v>
      </c>
      <c r="AX86" s="99">
        <f t="shared" si="59"/>
        <v>0</v>
      </c>
      <c r="AY86" s="100">
        <f t="shared" si="66"/>
        <v>0</v>
      </c>
      <c r="AZ86" s="101">
        <f t="shared" si="67"/>
        <v>0</v>
      </c>
      <c r="BA86" s="51"/>
    </row>
    <row r="87" spans="42:53" x14ac:dyDescent="0.2">
      <c r="AP87" s="74">
        <f t="shared" si="60"/>
        <v>0</v>
      </c>
      <c r="AQ87" s="97">
        <f t="shared" si="61"/>
        <v>0</v>
      </c>
      <c r="AR87" s="98">
        <f t="shared" si="62"/>
        <v>4</v>
      </c>
      <c r="AS87" s="99">
        <f t="shared" si="63"/>
        <v>0</v>
      </c>
      <c r="AT87" s="99">
        <f t="shared" si="57"/>
        <v>0</v>
      </c>
      <c r="AU87" s="100">
        <f t="shared" si="58"/>
        <v>0</v>
      </c>
      <c r="AV87" s="99">
        <f t="shared" si="64"/>
        <v>0</v>
      </c>
      <c r="AW87" s="99">
        <f t="shared" si="65"/>
        <v>0</v>
      </c>
      <c r="AX87" s="99">
        <f t="shared" si="59"/>
        <v>0</v>
      </c>
      <c r="AY87" s="100">
        <f t="shared" si="66"/>
        <v>0</v>
      </c>
      <c r="AZ87" s="101">
        <f t="shared" si="67"/>
        <v>0</v>
      </c>
      <c r="BA87" s="51"/>
    </row>
    <row r="88" spans="42:53" x14ac:dyDescent="0.2">
      <c r="AP88" s="74">
        <f t="shared" si="60"/>
        <v>0</v>
      </c>
      <c r="AQ88" s="97">
        <f t="shared" si="61"/>
        <v>0</v>
      </c>
      <c r="AR88" s="98">
        <f t="shared" si="62"/>
        <v>4</v>
      </c>
      <c r="AS88" s="99">
        <f t="shared" si="63"/>
        <v>0</v>
      </c>
      <c r="AT88" s="99">
        <f t="shared" si="57"/>
        <v>0</v>
      </c>
      <c r="AU88" s="100">
        <f t="shared" si="58"/>
        <v>0</v>
      </c>
      <c r="AV88" s="99">
        <f t="shared" si="64"/>
        <v>0</v>
      </c>
      <c r="AW88" s="99">
        <f t="shared" si="65"/>
        <v>0</v>
      </c>
      <c r="AX88" s="99">
        <f t="shared" si="59"/>
        <v>0</v>
      </c>
      <c r="AY88" s="100">
        <f t="shared" si="66"/>
        <v>0</v>
      </c>
      <c r="AZ88" s="101">
        <f t="shared" si="67"/>
        <v>0</v>
      </c>
      <c r="BA88" s="51"/>
    </row>
    <row r="89" spans="42:53" ht="13.5" thickBot="1" x14ac:dyDescent="0.25">
      <c r="AP89" s="81">
        <f t="shared" si="60"/>
        <v>0</v>
      </c>
      <c r="AQ89" s="102">
        <f t="shared" si="61"/>
        <v>0</v>
      </c>
      <c r="AR89" s="103">
        <f t="shared" si="62"/>
        <v>4</v>
      </c>
      <c r="AS89" s="104">
        <f t="shared" si="63"/>
        <v>0</v>
      </c>
      <c r="AT89" s="104">
        <f t="shared" si="57"/>
        <v>0</v>
      </c>
      <c r="AU89" s="105">
        <f t="shared" si="58"/>
        <v>0</v>
      </c>
      <c r="AV89" s="104">
        <f t="shared" si="64"/>
        <v>0</v>
      </c>
      <c r="AW89" s="104">
        <f t="shared" si="65"/>
        <v>0</v>
      </c>
      <c r="AX89" s="104">
        <f t="shared" si="59"/>
        <v>0</v>
      </c>
      <c r="AY89" s="105">
        <f t="shared" si="66"/>
        <v>0</v>
      </c>
      <c r="AZ89" s="106">
        <f t="shared" si="67"/>
        <v>0</v>
      </c>
      <c r="BA89" s="51"/>
    </row>
    <row r="90" spans="42:53" x14ac:dyDescent="0.2">
      <c r="AP90" s="51"/>
      <c r="AQ90" s="51"/>
      <c r="AR90" s="51"/>
      <c r="AS90" s="51"/>
      <c r="AT90" s="51"/>
      <c r="AU90" s="51"/>
      <c r="AV90" s="51"/>
      <c r="AW90" s="51"/>
      <c r="AX90" s="51"/>
      <c r="AY90" s="51"/>
      <c r="AZ90" s="51"/>
      <c r="BA90" s="51"/>
    </row>
    <row r="91" spans="42:53" x14ac:dyDescent="0.2">
      <c r="AP91" s="51"/>
      <c r="AQ91" s="51"/>
      <c r="AR91" s="51"/>
      <c r="AS91" s="51"/>
      <c r="AT91" s="51"/>
      <c r="AU91" s="51"/>
      <c r="AV91" s="51"/>
      <c r="AW91" s="51"/>
      <c r="AX91" s="51"/>
      <c r="AY91" s="51"/>
      <c r="AZ91" s="51"/>
      <c r="BA91" s="51"/>
    </row>
    <row r="92" spans="42:53" x14ac:dyDescent="0.2">
      <c r="AP92" s="51" t="s">
        <v>84</v>
      </c>
      <c r="AQ92" s="51" t="s">
        <v>80</v>
      </c>
      <c r="AR92" s="51" t="s">
        <v>81</v>
      </c>
      <c r="AS92" s="51" t="s">
        <v>64</v>
      </c>
      <c r="AT92" s="51"/>
      <c r="AU92" s="51" t="s">
        <v>85</v>
      </c>
      <c r="AV92" s="51"/>
      <c r="AW92" s="51"/>
      <c r="AX92" s="51" t="s">
        <v>86</v>
      </c>
      <c r="AY92" s="51"/>
      <c r="AZ92" s="51"/>
      <c r="BA92" s="51"/>
    </row>
    <row r="93" spans="42:53" x14ac:dyDescent="0.2">
      <c r="AP93" s="51"/>
      <c r="AQ93" s="51"/>
      <c r="AR93" s="109"/>
      <c r="AS93" s="51"/>
      <c r="AT93" s="51"/>
      <c r="AU93" s="51"/>
      <c r="AV93" s="51"/>
      <c r="AW93" s="51"/>
      <c r="AX93" s="51"/>
      <c r="AY93" s="51"/>
      <c r="AZ93" s="51"/>
      <c r="BA93" s="51"/>
    </row>
    <row r="94" spans="42:53" x14ac:dyDescent="0.2">
      <c r="AP94" s="51" t="s">
        <v>87</v>
      </c>
      <c r="AQ94" s="51" t="s">
        <v>88</v>
      </c>
      <c r="AR94" s="109" t="s">
        <v>89</v>
      </c>
      <c r="AS94" s="51" t="s">
        <v>90</v>
      </c>
      <c r="AT94" s="51"/>
      <c r="AU94" s="51" t="s">
        <v>91</v>
      </c>
      <c r="AV94" s="51"/>
      <c r="AW94" s="51"/>
      <c r="AX94" s="51"/>
      <c r="AY94" s="51"/>
      <c r="AZ94" s="51"/>
      <c r="BA94" s="51"/>
    </row>
    <row r="95" spans="42:53" x14ac:dyDescent="0.2">
      <c r="AP95" s="51" t="s">
        <v>92</v>
      </c>
      <c r="AQ95" s="51" t="s">
        <v>93</v>
      </c>
      <c r="AR95" s="109" t="s">
        <v>94</v>
      </c>
      <c r="AS95" s="51" t="s">
        <v>95</v>
      </c>
      <c r="AT95" s="51"/>
      <c r="AU95" s="51" t="s">
        <v>96</v>
      </c>
      <c r="AV95" s="51"/>
      <c r="AW95" s="51"/>
      <c r="AX95" s="51"/>
      <c r="AY95" s="51"/>
      <c r="AZ95" s="51"/>
      <c r="BA95" s="51"/>
    </row>
    <row r="96" spans="42:53" x14ac:dyDescent="0.2">
      <c r="AP96" s="51" t="s">
        <v>97</v>
      </c>
      <c r="AQ96" s="51" t="s">
        <v>98</v>
      </c>
      <c r="AR96" s="109" t="s">
        <v>99</v>
      </c>
      <c r="AS96" s="51"/>
      <c r="AT96" s="51"/>
      <c r="AU96" s="51" t="s">
        <v>100</v>
      </c>
      <c r="AV96" s="51"/>
      <c r="AW96" s="51"/>
      <c r="AX96" s="51"/>
      <c r="AY96" s="51"/>
      <c r="AZ96" s="51"/>
      <c r="BA96" s="51"/>
    </row>
    <row r="97" spans="42:53" x14ac:dyDescent="0.2">
      <c r="AP97" s="51" t="s">
        <v>101</v>
      </c>
      <c r="AQ97" s="51"/>
      <c r="AR97" s="109" t="s">
        <v>102</v>
      </c>
      <c r="AS97" s="51"/>
      <c r="AT97" s="51"/>
      <c r="AU97" s="51"/>
      <c r="AV97" s="51"/>
      <c r="AW97" s="51"/>
      <c r="AX97" s="51"/>
      <c r="AY97" s="51"/>
      <c r="AZ97" s="51"/>
      <c r="BA97" s="51"/>
    </row>
    <row r="98" spans="42:53" x14ac:dyDescent="0.2">
      <c r="AP98" s="51" t="s">
        <v>103</v>
      </c>
      <c r="AQ98" s="51"/>
      <c r="AR98" s="51"/>
      <c r="AS98" s="51"/>
      <c r="AT98" s="51"/>
      <c r="AU98" s="51"/>
      <c r="AV98" s="51"/>
      <c r="AW98" s="51"/>
      <c r="AX98" s="51"/>
      <c r="AY98" s="51"/>
      <c r="AZ98" s="51"/>
      <c r="BA98" s="51"/>
    </row>
    <row r="99" spans="42:53" x14ac:dyDescent="0.2">
      <c r="AP99" s="51" t="s">
        <v>104</v>
      </c>
      <c r="AQ99" s="51"/>
      <c r="AR99" s="109"/>
      <c r="AS99" s="51"/>
      <c r="AT99" s="51"/>
      <c r="AU99" s="51"/>
      <c r="AV99" s="51"/>
      <c r="AW99" s="51"/>
      <c r="AX99" s="51"/>
      <c r="AY99" s="51"/>
      <c r="AZ99" s="51"/>
      <c r="BA99" s="51"/>
    </row>
    <row r="100" spans="42:53" x14ac:dyDescent="0.2">
      <c r="AP100" s="51" t="s">
        <v>105</v>
      </c>
      <c r="AQ100" s="51"/>
      <c r="AR100" s="51"/>
      <c r="AS100" s="51"/>
      <c r="AT100" s="51"/>
      <c r="AU100" s="51"/>
      <c r="AV100" s="51"/>
      <c r="AW100" s="51"/>
      <c r="AX100" s="51"/>
      <c r="AY100" s="51"/>
      <c r="AZ100" s="51"/>
      <c r="BA100" s="51"/>
    </row>
  </sheetData>
  <sheetProtection password="ECE8" sheet="1" objects="1" scenarios="1"/>
  <mergeCells count="139">
    <mergeCell ref="A4:D4"/>
    <mergeCell ref="E4:S4"/>
    <mergeCell ref="U4:X4"/>
    <mergeCell ref="Y4:AL4"/>
    <mergeCell ref="A5:D5"/>
    <mergeCell ref="E5:S5"/>
    <mergeCell ref="U5:X5"/>
    <mergeCell ref="Y5:AL5"/>
    <mergeCell ref="A1:AL1"/>
    <mergeCell ref="A2:S2"/>
    <mergeCell ref="U2:AL2"/>
    <mergeCell ref="A3:D3"/>
    <mergeCell ref="E3:S3"/>
    <mergeCell ref="U3:X3"/>
    <mergeCell ref="Y3:AL3"/>
    <mergeCell ref="A8:O8"/>
    <mergeCell ref="P8:S8"/>
    <mergeCell ref="U8:X8"/>
    <mergeCell ref="Y8:AL8"/>
    <mergeCell ref="A9:O9"/>
    <mergeCell ref="P9:S9"/>
    <mergeCell ref="U9:X9"/>
    <mergeCell ref="Y9:AL9"/>
    <mergeCell ref="A6:S6"/>
    <mergeCell ref="U6:X6"/>
    <mergeCell ref="Y6:AL6"/>
    <mergeCell ref="A7:O7"/>
    <mergeCell ref="P7:S7"/>
    <mergeCell ref="U7:AL7"/>
    <mergeCell ref="A12:AL13"/>
    <mergeCell ref="A16:D16"/>
    <mergeCell ref="A17:D17"/>
    <mergeCell ref="A19:X21"/>
    <mergeCell ref="A24:K24"/>
    <mergeCell ref="A25:K25"/>
    <mergeCell ref="A10:O10"/>
    <mergeCell ref="P10:S10"/>
    <mergeCell ref="U10:X10"/>
    <mergeCell ref="Y10:AL10"/>
    <mergeCell ref="A11:O11"/>
    <mergeCell ref="P11:S11"/>
    <mergeCell ref="U11:X11"/>
    <mergeCell ref="Y11:AL11"/>
    <mergeCell ref="A33:K33"/>
    <mergeCell ref="A35:X37"/>
    <mergeCell ref="I39:M39"/>
    <mergeCell ref="N39:R39"/>
    <mergeCell ref="S39:W39"/>
    <mergeCell ref="X39:AB39"/>
    <mergeCell ref="A27:K27"/>
    <mergeCell ref="A28:K28"/>
    <mergeCell ref="A29:K29"/>
    <mergeCell ref="A30:K30"/>
    <mergeCell ref="A31:K31"/>
    <mergeCell ref="A32:K32"/>
    <mergeCell ref="AC39:AG39"/>
    <mergeCell ref="AH39:AL39"/>
    <mergeCell ref="A40:H40"/>
    <mergeCell ref="I40:M40"/>
    <mergeCell ref="N40:R40"/>
    <mergeCell ref="S40:W40"/>
    <mergeCell ref="X40:AB40"/>
    <mergeCell ref="AC40:AG40"/>
    <mergeCell ref="AH40:AL40"/>
    <mergeCell ref="A41:AG41"/>
    <mergeCell ref="AH41:AL41"/>
    <mergeCell ref="A43:H43"/>
    <mergeCell ref="I43:M43"/>
    <mergeCell ref="N43:R43"/>
    <mergeCell ref="S43:W43"/>
    <mergeCell ref="X43:AB43"/>
    <mergeCell ref="AC43:AG43"/>
    <mergeCell ref="AH43:AL43"/>
    <mergeCell ref="AH44:AL44"/>
    <mergeCell ref="A45:H45"/>
    <mergeCell ref="I45:M45"/>
    <mergeCell ref="N45:R45"/>
    <mergeCell ref="S45:W45"/>
    <mergeCell ref="X45:AB45"/>
    <mergeCell ref="AC45:AG45"/>
    <mergeCell ref="AH45:AL45"/>
    <mergeCell ref="A44:H44"/>
    <mergeCell ref="I44:M44"/>
    <mergeCell ref="N44:R44"/>
    <mergeCell ref="S44:W44"/>
    <mergeCell ref="X44:AB44"/>
    <mergeCell ref="AC44:AG44"/>
    <mergeCell ref="AH46:AL46"/>
    <mergeCell ref="A48:H48"/>
    <mergeCell ref="I48:M48"/>
    <mergeCell ref="N48:R48"/>
    <mergeCell ref="S48:W48"/>
    <mergeCell ref="X48:AB48"/>
    <mergeCell ref="AC48:AG48"/>
    <mergeCell ref="AH48:AL48"/>
    <mergeCell ref="A46:H46"/>
    <mergeCell ref="I46:M46"/>
    <mergeCell ref="N46:R46"/>
    <mergeCell ref="S46:W46"/>
    <mergeCell ref="X46:AB46"/>
    <mergeCell ref="AC46:AG46"/>
    <mergeCell ref="AH49:AL49"/>
    <mergeCell ref="A50:H50"/>
    <mergeCell ref="I50:M50"/>
    <mergeCell ref="N50:R50"/>
    <mergeCell ref="S50:W50"/>
    <mergeCell ref="X50:AB50"/>
    <mergeCell ref="AC50:AG50"/>
    <mergeCell ref="AH50:AL50"/>
    <mergeCell ref="A49:H49"/>
    <mergeCell ref="I49:M49"/>
    <mergeCell ref="N49:R49"/>
    <mergeCell ref="S49:W49"/>
    <mergeCell ref="X49:AB49"/>
    <mergeCell ref="AC49:AG49"/>
    <mergeCell ref="AH51:AL51"/>
    <mergeCell ref="A52:H52"/>
    <mergeCell ref="I52:M52"/>
    <mergeCell ref="N52:R52"/>
    <mergeCell ref="S52:W52"/>
    <mergeCell ref="X52:AB52"/>
    <mergeCell ref="AC52:AG52"/>
    <mergeCell ref="AH52:AL52"/>
    <mergeCell ref="A51:H51"/>
    <mergeCell ref="I51:M51"/>
    <mergeCell ref="N51:R51"/>
    <mergeCell ref="S51:W51"/>
    <mergeCell ref="X51:AB51"/>
    <mergeCell ref="AC51:AG51"/>
    <mergeCell ref="AH53:AL53"/>
    <mergeCell ref="A58:K58"/>
    <mergeCell ref="A59:H59"/>
    <mergeCell ref="A60:H60"/>
    <mergeCell ref="A53:H53"/>
    <mergeCell ref="I53:M53"/>
    <mergeCell ref="N53:R53"/>
    <mergeCell ref="S53:W53"/>
    <mergeCell ref="X53:AB53"/>
    <mergeCell ref="AC53:AG53"/>
  </mergeCells>
  <dataValidations count="6">
    <dataValidation type="list" showInputMessage="1" showErrorMessage="1" sqref="A29:K29">
      <formula1>$AP$67:$AP$72</formula1>
    </dataValidation>
    <dataValidation showInputMessage="1" showErrorMessage="1" sqref="Y26:AB26"/>
    <dataValidation type="list" showInputMessage="1" showErrorMessage="1" sqref="A27:K27">
      <formula1>IF($A$17="Actual",($AP$93:$AP$100),IF($A$17="Estimate",($AU$93:$AU$96),$AX$92))</formula1>
    </dataValidation>
    <dataValidation type="list" showInputMessage="1" showErrorMessage="1" sqref="A32:K32">
      <formula1>$AR$93:$AR$97</formula1>
    </dataValidation>
    <dataValidation type="list" showInputMessage="1" showErrorMessage="1" sqref="A31:K31">
      <formula1>$AQ$93:$AQ$96</formula1>
    </dataValidation>
    <dataValidation type="list" showInputMessage="1" showErrorMessage="1" sqref="A17:D17">
      <formula1>$AS$93:$AS$95</formula1>
    </dataValidation>
  </dataValidations>
  <printOptions horizontalCentered="1"/>
  <pageMargins left="0.75" right="0.75" top="1" bottom="1" header="0.5" footer="0.5"/>
  <pageSetup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36</vt:i4>
      </vt:variant>
    </vt:vector>
  </HeadingPairs>
  <TitlesOfParts>
    <vt:vector size="43" baseType="lpstr">
      <vt:lpstr>General Info</vt:lpstr>
      <vt:lpstr>Employee 1</vt:lpstr>
      <vt:lpstr>Employee 2</vt:lpstr>
      <vt:lpstr>Employee 3</vt:lpstr>
      <vt:lpstr>Employee 4</vt:lpstr>
      <vt:lpstr>Employee 5</vt:lpstr>
      <vt:lpstr>Employee 6</vt:lpstr>
      <vt:lpstr>'Employee 2'!BenefitCodes</vt:lpstr>
      <vt:lpstr>'Employee 3'!BenefitCodes</vt:lpstr>
      <vt:lpstr>'Employee 4'!BenefitCodes</vt:lpstr>
      <vt:lpstr>'Employee 5'!BenefitCodes</vt:lpstr>
      <vt:lpstr>'Employee 6'!BenefitCodes</vt:lpstr>
      <vt:lpstr>BenefitCodes</vt:lpstr>
      <vt:lpstr>'Employee 2'!CalcMethod</vt:lpstr>
      <vt:lpstr>'Employee 3'!CalcMethod</vt:lpstr>
      <vt:lpstr>'Employee 4'!CalcMethod</vt:lpstr>
      <vt:lpstr>'Employee 5'!CalcMethod</vt:lpstr>
      <vt:lpstr>'Employee 6'!CalcMethod</vt:lpstr>
      <vt:lpstr>CalcMethod</vt:lpstr>
      <vt:lpstr>'Employee 2'!InsRates</vt:lpstr>
      <vt:lpstr>'Employee 3'!InsRates</vt:lpstr>
      <vt:lpstr>'Employee 4'!InsRates</vt:lpstr>
      <vt:lpstr>'Employee 5'!InsRates</vt:lpstr>
      <vt:lpstr>'Employee 6'!InsRates</vt:lpstr>
      <vt:lpstr>InsRates</vt:lpstr>
      <vt:lpstr>'Employee 2'!Longevity_and_State_Service</vt:lpstr>
      <vt:lpstr>'Employee 3'!Longevity_and_State_Service</vt:lpstr>
      <vt:lpstr>'Employee 4'!Longevity_and_State_Service</vt:lpstr>
      <vt:lpstr>'Employee 5'!Longevity_and_State_Service</vt:lpstr>
      <vt:lpstr>'Employee 6'!Longevity_and_State_Service</vt:lpstr>
      <vt:lpstr>Longevity_and_State_Service</vt:lpstr>
      <vt:lpstr>'Employee 1'!Print_Area</vt:lpstr>
      <vt:lpstr>'Employee 2'!Print_Area</vt:lpstr>
      <vt:lpstr>'Employee 3'!Print_Area</vt:lpstr>
      <vt:lpstr>'Employee 4'!Print_Area</vt:lpstr>
      <vt:lpstr>'Employee 5'!Print_Area</vt:lpstr>
      <vt:lpstr>'Employee 6'!Print_Area</vt:lpstr>
      <vt:lpstr>'Employee 2'!RetRates</vt:lpstr>
      <vt:lpstr>'Employee 3'!RetRates</vt:lpstr>
      <vt:lpstr>'Employee 4'!RetRates</vt:lpstr>
      <vt:lpstr>'Employee 5'!RetRates</vt:lpstr>
      <vt:lpstr>'Employee 6'!RetRates</vt:lpstr>
      <vt:lpstr>RetRates</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Huang</dc:creator>
  <cp:lastModifiedBy>Hryc, Barbara S</cp:lastModifiedBy>
  <cp:lastPrinted>2012-01-26T20:52:04Z</cp:lastPrinted>
  <dcterms:created xsi:type="dcterms:W3CDTF">2004-03-23T22:14:55Z</dcterms:created>
  <dcterms:modified xsi:type="dcterms:W3CDTF">2013-08-01T19:35:58Z</dcterms:modified>
</cp:coreProperties>
</file>