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activeTab="7"/>
  </bookViews>
  <sheets>
    <sheet name="Evaluator 1" sheetId="2" r:id="rId1"/>
    <sheet name="Evaluator 2" sheetId="3" r:id="rId2"/>
    <sheet name="Evaluator 3" sheetId="5" r:id="rId3"/>
    <sheet name="Evaluator 4" sheetId="9" r:id="rId4"/>
    <sheet name="Evaluator 5" sheetId="15" r:id="rId5"/>
    <sheet name="Cost Summary" sheetId="14"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F4" i="14" l="1"/>
  <c r="F3" i="14"/>
  <c r="A4" i="14" l="1"/>
  <c r="A3" i="14"/>
  <c r="K6" i="1" l="1"/>
  <c r="L6" i="1"/>
  <c r="M6" i="1"/>
  <c r="N6" i="1"/>
  <c r="J6" i="1"/>
  <c r="J4" i="14" l="1"/>
  <c r="A13" i="14"/>
  <c r="J3" i="14"/>
  <c r="A12" i="14"/>
  <c r="B4" i="14" l="1"/>
  <c r="H4" i="14" s="1"/>
  <c r="B3" i="14"/>
  <c r="H3" i="14" s="1"/>
  <c r="H6" i="14" l="1"/>
  <c r="B13" i="14" s="1"/>
  <c r="B12" i="14" l="1"/>
  <c r="H5" i="9"/>
  <c r="H5" i="3"/>
  <c r="J5" i="3" s="1"/>
  <c r="C8" i="1" s="1"/>
  <c r="H5" i="2"/>
  <c r="J5" i="2" s="1"/>
  <c r="H5" i="5"/>
  <c r="J5" i="5" s="1"/>
  <c r="D8" i="1" s="1"/>
  <c r="H5" i="15"/>
  <c r="J5" i="15" s="1"/>
  <c r="F8" i="1" s="1"/>
  <c r="D12" i="14"/>
  <c r="E12" i="14" s="1"/>
  <c r="D13" i="14"/>
  <c r="E13" i="14" s="1"/>
  <c r="H4" i="15" l="1"/>
  <c r="J4" i="15" s="1"/>
  <c r="F7" i="1" s="1"/>
  <c r="N7" i="1" s="1"/>
  <c r="H4" i="5"/>
  <c r="J4" i="5" s="1"/>
  <c r="D7" i="1" s="1"/>
  <c r="H4" i="9"/>
  <c r="H4" i="3"/>
  <c r="J4" i="3" s="1"/>
  <c r="C7" i="1" s="1"/>
  <c r="K7" i="1" s="1"/>
  <c r="H4" i="2"/>
  <c r="J4" i="2" s="1"/>
  <c r="B7" i="1" s="1"/>
  <c r="L7" i="1"/>
  <c r="C12" i="14"/>
  <c r="C13" i="14"/>
  <c r="B8" i="1"/>
  <c r="N8" i="1" l="1"/>
  <c r="L8" i="1"/>
  <c r="K8" i="1"/>
  <c r="A8" i="1"/>
  <c r="A7" i="1"/>
  <c r="J8" i="1" l="1"/>
  <c r="J7" i="1"/>
  <c r="J4" i="9"/>
  <c r="E7" i="1" s="1"/>
  <c r="J5" i="9"/>
  <c r="E8" i="1" s="1"/>
  <c r="G8" i="1" s="1"/>
  <c r="G7" i="1" l="1"/>
  <c r="M7" i="1"/>
  <c r="O7" i="1" s="1"/>
  <c r="M8" i="1"/>
  <c r="O8" i="1" s="1"/>
  <c r="P8" i="1" l="1"/>
  <c r="P7"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family val="2"/>
          </rPr>
          <t>COW Calculation</t>
        </r>
        <r>
          <rPr>
            <sz val="9"/>
            <color indexed="81"/>
            <rFont val="Tahoma"/>
            <family val="2"/>
          </rPr>
          <t xml:space="preserve">
COW = ((CCL)–(staff+bonds)–(Precon))/(fee%+1)</t>
        </r>
      </text>
    </comment>
    <comment ref="B11" authorId="0" shapeId="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<sst xmlns="http://schemas.openxmlformats.org/spreadsheetml/2006/main" count="110" uniqueCount="62">
  <si>
    <t xml:space="preserve">RESPONDENT SUMMARY </t>
  </si>
  <si>
    <t>Evaluator 1</t>
  </si>
  <si>
    <t>Evaluator 2</t>
  </si>
  <si>
    <t>Evaluator 3</t>
  </si>
  <si>
    <t>Evaluator 4</t>
  </si>
  <si>
    <t>Evaluator 5</t>
  </si>
  <si>
    <t>EVALUATION SUMMARY</t>
  </si>
  <si>
    <t>updated 11/17</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</si>
  <si>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</si>
  <si>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</si>
  <si>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</si>
  <si>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</si>
  <si>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</si>
  <si>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</si>
  <si>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</si>
  <si>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</si>
  <si>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</si>
  <si>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</si>
  <si>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</si>
  <si>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</si>
  <si>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</si>
  <si>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</si>
  <si>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</si>
  <si>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</si>
  <si>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</si>
  <si>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</si>
  <si>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</si>
  <si>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</si>
  <si>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</si>
  <si>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</si>
  <si>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</si>
  <si>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</si>
  <si>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</si>
  <si>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Vaughn</t>
  </si>
  <si>
    <t>Criteria 1 + 3</t>
  </si>
  <si>
    <t>Criteria 2 + 4</t>
  </si>
  <si>
    <t>RFP730-20035 CMAR UHD STUDENT WELLNESS AND SUCCESS CENTER</t>
  </si>
  <si>
    <t>Criteria 5 + 6</t>
  </si>
  <si>
    <t>Criteria 7</t>
  </si>
  <si>
    <t>Criteria 9</t>
  </si>
  <si>
    <t>Criteria 8</t>
  </si>
  <si>
    <t>Gutier</t>
  </si>
  <si>
    <t>NOTE:  Purchasing is basing the monthly Staffing Amt given by facilities on 9 months stated in the RFP from May 2021-March 2022.</t>
  </si>
  <si>
    <t>Staff Amt 9 Months Term</t>
  </si>
  <si>
    <t>University of Houston Evaluation Matrix $1 Million+</t>
  </si>
  <si>
    <t xml:space="preserve">RFP730-21029 Cynthia Woods Mitchell Center for the Arts Wortham Enclosure </t>
  </si>
  <si>
    <t>Name</t>
  </si>
  <si>
    <t>Evaluation Due Date</t>
  </si>
  <si>
    <t>04/05/2021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</si>
  <si>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</si>
  <si>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</si>
  <si>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</si>
  <si>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</si>
  <si>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CRITERION 1 and 3: Respondent’s Pre-Construction Phase Services, Project Execution Plan, and Estimating and Cost Control Measures (Sections 4.4 &amp; 4.6)
 </t>
  </si>
  <si>
    <t>CRITERION 2 and 4: Respondent’s Construction Phase Services and Project Execution Plan, and Project Planning and Scheduling (Sections 4.5 &amp; 4.7)</t>
  </si>
  <si>
    <t>CRITERION 5 and 6: Respondent’s Safety Management and Warranty and Service Support Programs (Sections 4.8 &amp; 4.9)</t>
  </si>
  <si>
    <t>CRITERION 7: Respondent’s Quality Control and Commissioning Program (Section 4.10)</t>
  </si>
  <si>
    <t>CRITERION 8: Respondent’s Cost and Delivery Proposal (Section 4.11)                                 **ONLY PURCHASING WILL EVALUATE**</t>
  </si>
  <si>
    <t>CRITERION 9: Respondent’s Past Experience (Section 4.12)</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</si>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</sst>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9"/>
      <color rgb="FF000000"/>
      <name val="Arial"/>
      <family val="2"/>
    </font>
    <font>
      <u/>
      <sz val="9"/>
      <color theme="10"/>
      <name val="Arial"/>
      <family val="2"/>
    </font>
    <font>
      <b/>
      <sz val="9"/>
      <name val="Arial"/>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6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76">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5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39" fillId="0" borderId="34" applyNumberFormat="0" applyFill="0" applyAlignment="0" applyProtection="0"/>
    <xf numFmtId="0" fontId="37" fillId="21" borderId="33" applyNumberFormat="0" applyAlignment="0" applyProtection="0"/>
    <xf numFmtId="0" fontId="34" fillId="8" borderId="31" applyNumberFormat="0" applyAlignment="0" applyProtection="0"/>
    <xf numFmtId="0" fontId="34" fillId="8" borderId="43" applyNumberFormat="0" applyAlignment="0" applyProtection="0"/>
    <xf numFmtId="0" fontId="27" fillId="21" borderId="31" applyNumberFormat="0" applyAlignment="0" applyProtection="0"/>
    <xf numFmtId="0" fontId="22" fillId="2" borderId="44" applyNumberFormat="0" applyFont="0" applyAlignment="0" applyProtection="0"/>
    <xf numFmtId="0" fontId="22" fillId="2" borderId="32" applyNumberFormat="0" applyFont="0" applyAlignment="0" applyProtection="0"/>
    <xf numFmtId="0" fontId="34" fillId="8" borderId="39" applyNumberFormat="0" applyAlignment="0" applyProtection="0"/>
    <xf numFmtId="0" fontId="27" fillId="21" borderId="35" applyNumberFormat="0" applyAlignment="0" applyProtection="0"/>
    <xf numFmtId="0" fontId="39" fillId="0" borderId="38" applyNumberFormat="0" applyFill="0" applyAlignment="0" applyProtection="0"/>
    <xf numFmtId="0" fontId="34" fillId="8" borderId="39" applyNumberFormat="0" applyAlignment="0" applyProtection="0"/>
    <xf numFmtId="0" fontId="27" fillId="21" borderId="39" applyNumberFormat="0" applyAlignment="0" applyProtection="0"/>
    <xf numFmtId="0" fontId="27" fillId="21" borderId="47" applyNumberFormat="0" applyAlignment="0" applyProtection="0"/>
    <xf numFmtId="0" fontId="22" fillId="2" borderId="40" applyNumberFormat="0" applyFont="0" applyAlignment="0" applyProtection="0"/>
    <xf numFmtId="0" fontId="2" fillId="0" borderId="0"/>
    <xf numFmtId="0" fontId="22" fillId="2" borderId="32" applyNumberFormat="0" applyFont="0" applyAlignment="0" applyProtection="0"/>
    <xf numFmtId="0" fontId="27" fillId="21" borderId="43" applyNumberFormat="0" applyAlignment="0" applyProtection="0"/>
    <xf numFmtId="0" fontId="39" fillId="0" borderId="42" applyNumberFormat="0" applyFill="0" applyAlignment="0" applyProtection="0"/>
    <xf numFmtId="0" fontId="27" fillId="21" borderId="39" applyNumberFormat="0" applyAlignment="0" applyProtection="0"/>
    <xf numFmtId="0" fontId="34" fillId="8" borderId="43" applyNumberFormat="0" applyAlignment="0" applyProtection="0"/>
    <xf numFmtId="0" fontId="22" fillId="2" borderId="36" applyNumberFormat="0" applyFont="0" applyAlignment="0" applyProtection="0"/>
    <xf numFmtId="0" fontId="39" fillId="0" borderId="50" applyNumberFormat="0" applyFill="0" applyAlignment="0" applyProtection="0"/>
    <xf numFmtId="0" fontId="22" fillId="2" borderId="48" applyNumberFormat="0" applyFont="0" applyAlignment="0" applyProtection="0"/>
    <xf numFmtId="0" fontId="27" fillId="21" borderId="35" applyNumberFormat="0" applyAlignment="0" applyProtection="0"/>
    <xf numFmtId="0" fontId="34" fillId="8" borderId="47" applyNumberFormat="0" applyAlignment="0" applyProtection="0"/>
    <xf numFmtId="0" fontId="34" fillId="8" borderId="35" applyNumberFormat="0" applyAlignment="0" applyProtection="0"/>
    <xf numFmtId="0" fontId="22" fillId="2" borderId="48" applyNumberFormat="0" applyFont="0" applyAlignment="0" applyProtection="0"/>
    <xf numFmtId="0" fontId="39" fillId="0" borderId="34" applyNumberFormat="0" applyFill="0" applyAlignment="0" applyProtection="0"/>
    <xf numFmtId="0" fontId="37" fillId="21" borderId="33" applyNumberFormat="0" applyAlignment="0" applyProtection="0"/>
    <xf numFmtId="0" fontId="22" fillId="2" borderId="48" applyNumberFormat="0" applyFont="0" applyAlignment="0" applyProtection="0"/>
    <xf numFmtId="0" fontId="34" fillId="8" borderId="31" applyNumberFormat="0" applyAlignment="0" applyProtection="0"/>
    <xf numFmtId="0" fontId="37" fillId="21" borderId="41" applyNumberFormat="0" applyAlignment="0" applyProtection="0"/>
    <xf numFmtId="0" fontId="34" fillId="8" borderId="47" applyNumberFormat="0" applyAlignment="0" applyProtection="0"/>
    <xf numFmtId="0" fontId="27" fillId="21" borderId="31" applyNumberFormat="0" applyAlignment="0" applyProtection="0"/>
    <xf numFmtId="0" fontId="37" fillId="21" borderId="45" applyNumberFormat="0" applyAlignment="0" applyProtection="0"/>
    <xf numFmtId="0" fontId="34" fillId="8" borderId="35" applyNumberFormat="0" applyAlignment="0" applyProtection="0"/>
    <xf numFmtId="0" fontId="37" fillId="21" borderId="37" applyNumberFormat="0" applyAlignment="0" applyProtection="0"/>
    <xf numFmtId="0" fontId="27" fillId="21" borderId="43" applyNumberFormat="0" applyAlignment="0" applyProtection="0"/>
    <xf numFmtId="0" fontId="39" fillId="0" borderId="46" applyNumberFormat="0" applyFill="0" applyAlignment="0" applyProtection="0"/>
    <xf numFmtId="9" fontId="2" fillId="0" borderId="0" applyFont="0" applyFill="0" applyBorder="0" applyAlignment="0" applyProtection="0"/>
    <xf numFmtId="0" fontId="22" fillId="2" borderId="32" applyNumberFormat="0" applyFont="0" applyAlignment="0" applyProtection="0"/>
    <xf numFmtId="0" fontId="22" fillId="2" borderId="36" applyNumberFormat="0" applyFont="0" applyAlignment="0" applyProtection="0"/>
    <xf numFmtId="0" fontId="37" fillId="21" borderId="37" applyNumberFormat="0" applyAlignment="0" applyProtection="0"/>
    <xf numFmtId="0" fontId="39" fillId="0" borderId="38" applyNumberFormat="0" applyFill="0" applyAlignment="0" applyProtection="0"/>
    <xf numFmtId="0" fontId="22" fillId="2" borderId="36" applyNumberFormat="0" applyFont="0" applyAlignment="0" applyProtection="0"/>
    <xf numFmtId="0" fontId="39" fillId="0" borderId="50" applyNumberFormat="0" applyFill="0" applyAlignment="0" applyProtection="0"/>
    <xf numFmtId="0" fontId="22" fillId="2" borderId="40" applyNumberFormat="0" applyFont="0" applyAlignment="0" applyProtection="0"/>
    <xf numFmtId="0" fontId="37" fillId="21" borderId="41" applyNumberFormat="0" applyAlignment="0" applyProtection="0"/>
    <xf numFmtId="0" fontId="39" fillId="0" borderId="42" applyNumberFormat="0" applyFill="0" applyAlignment="0" applyProtection="0"/>
    <xf numFmtId="0" fontId="22" fillId="2" borderId="40" applyNumberFormat="0" applyFont="0" applyAlignment="0" applyProtection="0"/>
    <xf numFmtId="0" fontId="37" fillId="21" borderId="49" applyNumberFormat="0" applyAlignment="0" applyProtection="0"/>
    <xf numFmtId="0" fontId="22" fillId="2" borderId="44" applyNumberFormat="0" applyFont="0" applyAlignment="0" applyProtection="0"/>
    <xf numFmtId="0" fontId="37" fillId="21" borderId="45" applyNumberFormat="0" applyAlignment="0" applyProtection="0"/>
    <xf numFmtId="0" fontId="39" fillId="0" borderId="46" applyNumberFormat="0" applyFill="0" applyAlignment="0" applyProtection="0"/>
    <xf numFmtId="0" fontId="22" fillId="2" borderId="44" applyNumberFormat="0" applyFont="0" applyAlignment="0" applyProtection="0"/>
    <xf numFmtId="0" fontId="27" fillId="21" borderId="47" applyNumberFormat="0" applyAlignment="0" applyProtection="0"/>
    <xf numFmtId="0" fontId="37" fillId="21" borderId="49" applyNumberFormat="0" applyAlignment="0" applyProtection="0"/>
    <xf numFmtId="0" fontId="1" fillId="0" borderId="0"/>
    <xf numFmtId="0" fontId="60" fillId="0" borderId="0" applyNumberFormat="0" applyFill="0" applyBorder="0" applyAlignment="0" applyProtection="0"/>
  </cellStyleXfs>
  <cellXfs count="171">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22" fillId="0" borderId="0" xfId="0" applyFont="1"/>
    <xf numFmtId="0" fontId="0" fillId="0" borderId="0" xfId="0"/>
    <xf numFmtId="0" fontId="20"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1" fillId="26" borderId="0" xfId="0" applyFont="1" applyFill="1"/>
    <xf numFmtId="0" fontId="44"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5" fillId="26" borderId="0" xfId="0" applyFont="1" applyFill="1"/>
    <xf numFmtId="0" fontId="42" fillId="25" borderId="13" xfId="0" applyFont="1" applyFill="1" applyBorder="1" applyAlignment="1">
      <alignment horizontal="right"/>
    </xf>
    <xf numFmtId="0" fontId="49" fillId="0" borderId="10" xfId="100" applyFont="1" applyFill="1" applyBorder="1" applyAlignment="1">
      <alignment horizontal="right"/>
    </xf>
    <xf numFmtId="2" fontId="22" fillId="0" borderId="0" xfId="98" applyNumberFormat="1" applyFont="1"/>
    <xf numFmtId="0" fontId="41" fillId="25" borderId="14" xfId="0" applyFont="1" applyFill="1" applyBorder="1" applyAlignment="1">
      <alignment horizontal="right" textRotation="90" wrapText="1"/>
    </xf>
    <xf numFmtId="0" fontId="21" fillId="26" borderId="0" xfId="0" applyFont="1" applyFill="1" applyAlignment="1">
      <alignment horizontal="right"/>
    </xf>
    <xf numFmtId="0" fontId="43" fillId="26" borderId="0" xfId="0" applyFont="1" applyFill="1" applyAlignment="1">
      <alignment horizontal="right"/>
    </xf>
    <xf numFmtId="0" fontId="21" fillId="26" borderId="11" xfId="0" applyFont="1" applyFill="1" applyBorder="1"/>
    <xf numFmtId="0" fontId="21" fillId="26" borderId="12" xfId="0" applyFont="1" applyFill="1" applyBorder="1"/>
    <xf numFmtId="0" fontId="20" fillId="26" borderId="14" xfId="0" applyFont="1" applyFill="1" applyBorder="1" applyAlignment="1">
      <alignment horizontal="right" textRotation="90" wrapText="1"/>
    </xf>
    <xf numFmtId="4" fontId="21" fillId="26" borderId="13" xfId="0" applyNumberFormat="1" applyFont="1" applyFill="1" applyBorder="1" applyAlignment="1">
      <alignment horizontal="right"/>
    </xf>
    <xf numFmtId="4" fontId="21" fillId="26" borderId="15" xfId="0" applyNumberFormat="1" applyFont="1" applyFill="1" applyBorder="1" applyAlignment="1">
      <alignment horizontal="right"/>
    </xf>
    <xf numFmtId="0" fontId="21" fillId="26" borderId="13" xfId="0" applyFont="1" applyFill="1" applyBorder="1" applyAlignment="1">
      <alignment horizontal="right"/>
    </xf>
    <xf numFmtId="0" fontId="21" fillId="26" borderId="15" xfId="0" applyFont="1" applyFill="1" applyBorder="1" applyAlignment="1">
      <alignment horizontal="right"/>
    </xf>
    <xf numFmtId="0" fontId="47" fillId="0" borderId="0" xfId="0" applyFont="1" applyBorder="1" applyAlignment="1">
      <alignment horizontal="center" vertical="center" wrapText="1"/>
    </xf>
    <xf numFmtId="0" fontId="53" fillId="27" borderId="18"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0" fillId="28" borderId="21" xfId="0" applyFill="1" applyBorder="1"/>
    <xf numFmtId="0" fontId="54" fillId="0" borderId="16" xfId="0" applyFont="1" applyFill="1" applyBorder="1" applyAlignment="1">
      <alignment horizontal="center" vertical="center" wrapText="1"/>
    </xf>
    <xf numFmtId="0" fontId="47" fillId="0" borderId="19" xfId="0" applyFont="1" applyBorder="1" applyAlignment="1">
      <alignment horizontal="center" vertical="center" wrapText="1"/>
    </xf>
    <xf numFmtId="0" fontId="47" fillId="27" borderId="18" xfId="0" applyFont="1" applyFill="1" applyBorder="1" applyAlignment="1">
      <alignment horizontal="center" vertical="center" wrapText="1"/>
    </xf>
    <xf numFmtId="0" fontId="47" fillId="28" borderId="19" xfId="0" applyFont="1" applyFill="1" applyBorder="1" applyAlignment="1">
      <alignment horizontal="center" vertical="center" wrapText="1"/>
    </xf>
    <xf numFmtId="0" fontId="47" fillId="28" borderId="23" xfId="0" applyFont="1" applyFill="1" applyBorder="1" applyAlignment="1">
      <alignment horizontal="center" vertical="center" wrapText="1"/>
    </xf>
    <xf numFmtId="0" fontId="47" fillId="28" borderId="24" xfId="0" applyFont="1" applyFill="1" applyBorder="1" applyAlignment="1">
      <alignment horizontal="center" vertical="center" wrapText="1"/>
    </xf>
    <xf numFmtId="0" fontId="52" fillId="28" borderId="25" xfId="0" applyFont="1" applyFill="1" applyBorder="1" applyAlignment="1">
      <alignment vertical="center" wrapText="1"/>
    </xf>
    <xf numFmtId="0" fontId="55" fillId="0" borderId="26" xfId="0" applyFont="1" applyFill="1" applyBorder="1" applyAlignment="1">
      <alignment horizontal="center" vertical="center" wrapText="1"/>
    </xf>
    <xf numFmtId="0" fontId="52" fillId="29" borderId="26" xfId="0" applyFont="1" applyFill="1" applyBorder="1" applyAlignment="1">
      <alignment horizontal="center" vertical="center" wrapText="1"/>
    </xf>
    <xf numFmtId="0" fontId="22" fillId="0" borderId="27" xfId="2" applyFont="1" applyFill="1" applyBorder="1" applyAlignment="1"/>
    <xf numFmtId="44" fontId="22"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4" fillId="24" borderId="28" xfId="0" applyNumberFormat="1" applyFont="1" applyFill="1" applyBorder="1" applyAlignment="1">
      <alignment vertical="center"/>
    </xf>
    <xf numFmtId="164" fontId="48" fillId="0" borderId="28" xfId="0" applyNumberFormat="1" applyFont="1" applyFill="1" applyBorder="1" applyAlignment="1">
      <alignment vertical="center"/>
    </xf>
    <xf numFmtId="165" fontId="0" fillId="0" borderId="28" xfId="0" applyNumberFormat="1" applyFill="1" applyBorder="1"/>
    <xf numFmtId="165" fontId="0" fillId="0" borderId="0" xfId="0" applyNumberFormat="1"/>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7" fillId="0" borderId="0" xfId="0" applyFont="1" applyFill="1" applyAlignment="1">
      <alignment horizontal="right" vertical="center"/>
    </xf>
    <xf numFmtId="164" fontId="47" fillId="0" borderId="0" xfId="0" applyNumberFormat="1" applyFont="1" applyFill="1" applyAlignment="1">
      <alignment vertical="center"/>
    </xf>
    <xf numFmtId="164" fontId="47" fillId="0" borderId="0" xfId="0" applyNumberFormat="1" applyFont="1" applyFill="1" applyAlignment="1">
      <alignment horizontal="right" vertical="center"/>
    </xf>
    <xf numFmtId="164" fontId="56" fillId="0" borderId="18" xfId="0" applyNumberFormat="1" applyFont="1" applyFill="1" applyBorder="1" applyAlignment="1">
      <alignment vertical="center"/>
    </xf>
    <xf numFmtId="0" fontId="22" fillId="0" borderId="0" xfId="0" applyFont="1" applyAlignment="1">
      <alignment horizontal="right"/>
    </xf>
    <xf numFmtId="43" fontId="22" fillId="0" borderId="0" xfId="106" applyFont="1" applyFill="1" applyAlignment="1">
      <alignment vertical="center"/>
    </xf>
    <xf numFmtId="0" fontId="5" fillId="0" borderId="0" xfId="109"/>
    <xf numFmtId="0" fontId="57" fillId="0" borderId="0" xfId="0" applyFont="1" applyFill="1" applyBorder="1" applyAlignment="1">
      <alignment horizontal="center" vertical="center"/>
    </xf>
    <xf numFmtId="0" fontId="0" fillId="0" borderId="0" xfId="0" applyFill="1" applyBorder="1"/>
    <xf numFmtId="0" fontId="22" fillId="0" borderId="0" xfId="0" applyFont="1" applyFill="1" applyBorder="1"/>
    <xf numFmtId="0" fontId="22" fillId="0" borderId="18" xfId="0" applyFont="1" applyFill="1" applyBorder="1" applyAlignment="1">
      <alignment vertical="center"/>
    </xf>
    <xf numFmtId="0" fontId="49" fillId="0" borderId="18" xfId="0" applyFont="1" applyFill="1" applyBorder="1" applyAlignment="1">
      <alignment horizontal="center" vertical="center"/>
    </xf>
    <xf numFmtId="0" fontId="47" fillId="0" borderId="18"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7" fillId="0" borderId="0" xfId="0" applyFont="1" applyFill="1" applyBorder="1"/>
    <xf numFmtId="0" fontId="22" fillId="0" borderId="29" xfId="2" applyFont="1" applyFill="1" applyBorder="1" applyAlignment="1"/>
    <xf numFmtId="2" fontId="49" fillId="0" borderId="28" xfId="0" applyNumberFormat="1" applyFont="1" applyFill="1" applyBorder="1" applyAlignment="1">
      <alignment horizontal="center" vertical="center"/>
    </xf>
    <xf numFmtId="1" fontId="47"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52" fillId="0" borderId="30" xfId="0" applyNumberFormat="1" applyFont="1" applyFill="1" applyBorder="1" applyAlignment="1">
      <alignment horizontal="center" vertical="center"/>
    </xf>
    <xf numFmtId="10" fontId="52"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49" fillId="0" borderId="27" xfId="0" applyNumberFormat="1" applyFont="1" applyFill="1" applyBorder="1" applyAlignment="1">
      <alignment horizontal="center" vertical="center"/>
    </xf>
    <xf numFmtId="0" fontId="52" fillId="24" borderId="18" xfId="109" applyFont="1" applyFill="1" applyBorder="1" applyAlignment="1">
      <alignment vertical="top" wrapText="1"/>
    </xf>
    <xf numFmtId="0" fontId="52" fillId="0" borderId="0" xfId="109" applyFont="1" applyFill="1" applyBorder="1" applyAlignment="1">
      <alignment vertical="top" wrapText="1"/>
    </xf>
    <xf numFmtId="0" fontId="5" fillId="0" borderId="0" xfId="109" applyFont="1" applyFill="1" applyBorder="1" applyAlignment="1">
      <alignment horizontal="left" vertical="top" wrapText="1"/>
    </xf>
    <xf numFmtId="2" fontId="48" fillId="0" borderId="0" xfId="0" applyNumberFormat="1" applyFont="1"/>
    <xf numFmtId="0" fontId="0" fillId="24" borderId="0" xfId="0" applyFill="1"/>
    <xf numFmtId="2" fontId="21" fillId="26" borderId="11" xfId="0" applyNumberFormat="1" applyFont="1" applyFill="1" applyBorder="1"/>
    <xf numFmtId="0" fontId="47" fillId="0" borderId="10" xfId="111" applyFont="1" applyBorder="1" applyAlignment="1">
      <alignment horizontal="right"/>
    </xf>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47" fillId="0" borderId="0" xfId="98" applyFont="1" applyAlignment="1">
      <alignment horizontal="left"/>
    </xf>
    <xf numFmtId="0" fontId="46" fillId="0" borderId="10" xfId="111" applyFont="1" applyBorder="1" applyAlignment="1">
      <alignment horizontal="center"/>
    </xf>
    <xf numFmtId="0" fontId="0" fillId="0" borderId="17" xfId="0" applyBorder="1" applyAlignment="1">
      <alignment horizontal="center" vertical="center"/>
    </xf>
    <xf numFmtId="0" fontId="0" fillId="0" borderId="22" xfId="0" applyBorder="1" applyAlignment="1">
      <alignment horizontal="center" vertical="center"/>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7" fillId="0" borderId="19" xfId="0" applyFont="1" applyFill="1" applyBorder="1" applyAlignment="1">
      <alignment horizontal="center" vertical="center"/>
    </xf>
    <xf numFmtId="0" fontId="57" fillId="0" borderId="20" xfId="0" applyFont="1" applyFill="1" applyBorder="1" applyAlignment="1">
      <alignment horizontal="center" vertical="center"/>
    </xf>
    <xf numFmtId="0" fontId="57" fillId="0" borderId="21" xfId="0" applyFont="1" applyFill="1" applyBorder="1" applyAlignment="1">
      <alignment horizontal="center" vertical="center"/>
    </xf>
    <xf numFmtId="0" fontId="43" fillId="0" borderId="0" xfId="0" applyFont="1" applyFill="1" applyAlignment="1">
      <alignment horizontal="left"/>
    </xf>
    <xf numFmtId="0" fontId="43" fillId="26" borderId="0" xfId="0" applyFont="1" applyFill="1" applyAlignment="1">
      <alignment horizontal="right"/>
    </xf>
    <xf numFmtId="0" fontId="20" fillId="26" borderId="0" xfId="98" applyFont="1" applyFill="1" applyAlignment="1">
      <alignment horizontal="left" wrapText="1"/>
    </xf>
    <xf numFmtId="0" fontId="20" fillId="26" borderId="0" xfId="98" applyFont="1" applyFill="1" applyAlignment="1">
      <alignment wrapText="1"/>
    </xf>
    <xf numFmtId="0" fontId="22" fillId="26" borderId="0" xfId="98" applyFont="1" applyFill="1"/>
    <xf numFmtId="0" fontId="20" fillId="26" borderId="0" xfId="98" applyFont="1" applyFill="1" applyAlignment="1">
      <alignment horizontal="left"/>
    </xf>
    <xf numFmtId="0" fontId="21" fillId="26" borderId="0" xfId="98" applyFont="1" applyFill="1"/>
    <xf numFmtId="0" fontId="46" fillId="26" borderId="0" xfId="174" applyFont="1" applyFill="1" applyBorder="1" applyAlignment="1">
      <alignment horizontal="left"/>
    </xf>
    <xf numFmtId="0" fontId="22" fillId="24" borderId="51" xfId="174" applyFont="1" applyFill="1" applyBorder="1" applyAlignment="1" applyProtection="1">
      <alignment horizontal="center"/>
      <protection locked="0"/>
    </xf>
    <xf numFmtId="0" fontId="22" fillId="24" borderId="52" xfId="174" applyFont="1" applyFill="1" applyBorder="1" applyAlignment="1" applyProtection="1">
      <alignment horizontal="center"/>
      <protection locked="0"/>
    </xf>
    <xf numFmtId="0" fontId="22" fillId="24" borderId="53" xfId="174" applyFont="1" applyFill="1" applyBorder="1" applyAlignment="1" applyProtection="1">
      <alignment horizontal="center"/>
      <protection locked="0"/>
    </xf>
    <xf numFmtId="166" fontId="59" fillId="26" borderId="0" xfId="174" applyNumberFormat="1" applyFont="1" applyFill="1" applyBorder="1" applyAlignment="1">
      <alignment horizontal="center"/>
    </xf>
    <xf numFmtId="0" fontId="59" fillId="26" borderId="0" xfId="174" applyFont="1" applyFill="1" applyBorder="1" applyAlignment="1"/>
    <xf numFmtId="0" fontId="61" fillId="26" borderId="0" xfId="175" applyFont="1" applyFill="1" applyAlignment="1">
      <alignment horizontal="left" wrapText="1"/>
    </xf>
    <xf numFmtId="0" fontId="61" fillId="26" borderId="0" xfId="175" applyFont="1" applyFill="1" applyAlignment="1">
      <alignment wrapText="1"/>
    </xf>
    <xf numFmtId="0" fontId="22" fillId="26" borderId="0" xfId="98" applyFont="1" applyFill="1" applyAlignment="1"/>
    <xf numFmtId="0" fontId="22" fillId="24" borderId="54" xfId="98" applyFont="1" applyFill="1" applyBorder="1" applyAlignment="1" applyProtection="1">
      <alignment horizontal="center" wrapText="1"/>
      <protection locked="0"/>
    </xf>
    <xf numFmtId="0" fontId="62" fillId="26" borderId="0" xfId="98" applyFont="1" applyFill="1" applyAlignment="1">
      <alignment horizontal="left" wrapText="1"/>
    </xf>
    <xf numFmtId="0" fontId="61" fillId="26" borderId="0" xfId="175" applyFont="1" applyFill="1" applyAlignment="1">
      <alignment horizontal="left"/>
    </xf>
    <xf numFmtId="0" fontId="61" fillId="26" borderId="0" xfId="175" applyFont="1" applyFill="1" applyAlignment="1"/>
    <xf numFmtId="0" fontId="61" fillId="26" borderId="0" xfId="175" applyFont="1" applyFill="1" applyAlignment="1">
      <alignment horizontal="left"/>
    </xf>
    <xf numFmtId="0" fontId="22" fillId="26" borderId="0" xfId="98" applyFont="1" applyFill="1" applyAlignment="1">
      <alignment horizontal="center"/>
    </xf>
    <xf numFmtId="0" fontId="47" fillId="30" borderId="17" xfId="98" applyFont="1" applyFill="1" applyBorder="1" applyAlignment="1">
      <alignment horizontal="left"/>
    </xf>
    <xf numFmtId="0" fontId="47" fillId="30" borderId="16" xfId="98" applyFont="1" applyFill="1" applyBorder="1" applyAlignment="1">
      <alignment horizontal="left"/>
    </xf>
    <xf numFmtId="0" fontId="47" fillId="30" borderId="55" xfId="98" applyFont="1" applyFill="1" applyBorder="1" applyAlignment="1">
      <alignment horizontal="left"/>
    </xf>
    <xf numFmtId="0" fontId="63" fillId="26" borderId="17" xfId="98" applyFont="1" applyFill="1" applyBorder="1" applyAlignment="1">
      <alignment horizontal="center" vertical="center" wrapText="1"/>
    </xf>
    <xf numFmtId="0" fontId="45" fillId="26" borderId="16" xfId="98" applyFont="1" applyFill="1" applyBorder="1" applyAlignment="1">
      <alignment horizontal="center" vertical="center" wrapText="1"/>
    </xf>
    <xf numFmtId="0" fontId="45" fillId="26" borderId="55" xfId="98" applyFont="1" applyFill="1" applyBorder="1" applyAlignment="1">
      <alignment horizontal="center" vertical="center" wrapText="1"/>
    </xf>
    <xf numFmtId="0" fontId="63" fillId="26" borderId="16" xfId="98" applyFont="1" applyFill="1" applyBorder="1" applyAlignment="1">
      <alignment horizontal="center" vertical="center" wrapText="1"/>
    </xf>
    <xf numFmtId="0" fontId="63" fillId="26" borderId="55" xfId="98" applyFont="1" applyFill="1" applyBorder="1" applyAlignment="1">
      <alignment horizontal="center" vertical="center" wrapText="1"/>
    </xf>
    <xf numFmtId="0" fontId="64" fillId="26" borderId="17" xfId="98" applyFont="1" applyFill="1" applyBorder="1" applyAlignment="1">
      <alignment horizontal="center" vertical="center" wrapText="1"/>
    </xf>
    <xf numFmtId="0" fontId="64" fillId="26" borderId="16" xfId="98" applyFont="1" applyFill="1" applyBorder="1" applyAlignment="1">
      <alignment horizontal="center" vertical="center" wrapText="1"/>
    </xf>
    <xf numFmtId="0" fontId="64" fillId="26" borderId="55" xfId="98" applyFont="1" applyFill="1" applyBorder="1" applyAlignment="1">
      <alignment horizontal="center" vertical="center" wrapText="1"/>
    </xf>
    <xf numFmtId="0" fontId="63" fillId="26" borderId="0" xfId="98" applyFont="1" applyFill="1" applyAlignment="1">
      <alignment wrapText="1"/>
    </xf>
    <xf numFmtId="0" fontId="63" fillId="25" borderId="56" xfId="98" applyFont="1" applyFill="1" applyBorder="1" applyAlignment="1">
      <alignment horizontal="center" wrapText="1"/>
    </xf>
    <xf numFmtId="0" fontId="63" fillId="25" borderId="52" xfId="98" applyFont="1" applyFill="1" applyBorder="1" applyAlignment="1">
      <alignment horizontal="center" wrapText="1"/>
    </xf>
    <xf numFmtId="0" fontId="63" fillId="25" borderId="57" xfId="98" applyFont="1" applyFill="1" applyBorder="1" applyAlignment="1">
      <alignment horizontal="center" wrapText="1"/>
    </xf>
    <xf numFmtId="0" fontId="63" fillId="26" borderId="0" xfId="98" applyFont="1" applyFill="1" applyAlignment="1">
      <alignment horizontal="center" wrapText="1"/>
    </xf>
    <xf numFmtId="0" fontId="62" fillId="26" borderId="11" xfId="98" applyFont="1" applyFill="1" applyBorder="1" applyAlignment="1">
      <alignment horizontal="center" wrapText="1"/>
    </xf>
    <xf numFmtId="0" fontId="22" fillId="24" borderId="13" xfId="98" applyFont="1" applyFill="1" applyBorder="1" applyAlignment="1" applyProtection="1">
      <alignment horizontal="center"/>
      <protection locked="0"/>
    </xf>
    <xf numFmtId="0" fontId="22" fillId="24" borderId="11" xfId="98" applyFont="1" applyFill="1" applyBorder="1" applyAlignment="1" applyProtection="1">
      <alignment horizontal="center"/>
      <protection locked="0"/>
    </xf>
    <xf numFmtId="0" fontId="22" fillId="24" borderId="58" xfId="98" applyFont="1" applyFill="1" applyBorder="1" applyAlignment="1" applyProtection="1">
      <alignment horizontal="center"/>
      <protection locked="0"/>
    </xf>
    <xf numFmtId="0" fontId="22" fillId="26" borderId="13" xfId="98" applyFont="1" applyFill="1" applyBorder="1" applyAlignment="1">
      <alignment horizontal="center"/>
    </xf>
    <xf numFmtId="0" fontId="22" fillId="26" borderId="11" xfId="98" applyFont="1" applyFill="1" applyBorder="1" applyAlignment="1">
      <alignment horizontal="center"/>
    </xf>
    <xf numFmtId="0" fontId="22" fillId="26" borderId="58" xfId="98" applyFont="1" applyFill="1" applyBorder="1" applyAlignment="1">
      <alignment horizontal="center"/>
    </xf>
    <xf numFmtId="0" fontId="22" fillId="24" borderId="15" xfId="98" applyFont="1" applyFill="1" applyBorder="1" applyAlignment="1" applyProtection="1">
      <alignment horizontal="center"/>
      <protection locked="0"/>
    </xf>
    <xf numFmtId="0" fontId="22" fillId="24" borderId="12" xfId="98" applyFont="1" applyFill="1" applyBorder="1" applyAlignment="1" applyProtection="1">
      <alignment horizontal="center"/>
      <protection locked="0"/>
    </xf>
    <xf numFmtId="0" fontId="22" fillId="24" borderId="59" xfId="98" applyFont="1" applyFill="1" applyBorder="1" applyAlignment="1" applyProtection="1">
      <alignment horizontal="center"/>
      <protection locked="0"/>
    </xf>
    <xf numFmtId="0" fontId="22" fillId="26" borderId="15" xfId="98" applyFont="1" applyFill="1" applyBorder="1" applyAlignment="1">
      <alignment horizontal="center"/>
    </xf>
    <xf numFmtId="0" fontId="22" fillId="26" borderId="12" xfId="98" applyFont="1" applyFill="1" applyBorder="1" applyAlignment="1">
      <alignment horizontal="center"/>
    </xf>
    <xf numFmtId="0" fontId="22" fillId="26" borderId="59" xfId="98" applyFont="1" applyFill="1" applyBorder="1" applyAlignment="1">
      <alignment horizontal="center"/>
    </xf>
    <xf numFmtId="0" fontId="22" fillId="31" borderId="0" xfId="98" applyFont="1" applyFill="1" applyBorder="1"/>
    <xf numFmtId="0" fontId="22" fillId="31" borderId="60" xfId="98" applyFont="1" applyFill="1" applyBorder="1"/>
    <xf numFmtId="0" fontId="22" fillId="26" borderId="10" xfId="98" applyFont="1" applyFill="1" applyBorder="1"/>
    <xf numFmtId="0" fontId="49" fillId="26" borderId="0" xfId="98" applyFont="1" applyFill="1"/>
    <xf numFmtId="0" fontId="22" fillId="26" borderId="0" xfId="98" applyFont="1" applyFill="1" applyAlignment="1">
      <alignment wrapText="1"/>
    </xf>
    <xf numFmtId="0" fontId="65" fillId="0" borderId="0" xfId="174" applyFont="1" applyAlignment="1">
      <alignment horizontal="left"/>
    </xf>
    <xf numFmtId="0" fontId="62" fillId="26" borderId="0" xfId="98" applyFont="1" applyFill="1"/>
    <xf numFmtId="0" fontId="60" fillId="26" borderId="0" xfId="175" applyFill="1"/>
    <xf numFmtId="0" fontId="1" fillId="0" borderId="0" xfId="174"/>
    <xf numFmtId="0" fontId="66" fillId="26" borderId="0" xfId="175" applyFont="1" applyFill="1"/>
    <xf numFmtId="0" fontId="67" fillId="26" borderId="0" xfId="98" applyFont="1" applyFill="1"/>
    <xf numFmtId="0" fontId="66" fillId="26" borderId="0" xfId="175" applyFont="1" applyFill="1" applyAlignment="1">
      <alignment vertical="center"/>
    </xf>
    <xf numFmtId="0" fontId="45" fillId="26" borderId="0" xfId="98" applyFont="1" applyFill="1"/>
  </cellXfs>
  <cellStyles count="17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21"/>
    <cellStyle name="Calculation 2 3" xfId="140"/>
    <cellStyle name="Calculation 2 4" xfId="128"/>
    <cellStyle name="Calculation 2 5" xfId="133"/>
    <cellStyle name="Calculation 2 6" xfId="172"/>
    <cellStyle name="Calculation 3" xfId="31"/>
    <cellStyle name="Calculation 3 2" xfId="150"/>
    <cellStyle name="Calculation 3 3" xfId="125"/>
    <cellStyle name="Calculation 3 4" xfId="135"/>
    <cellStyle name="Calculation 3 5" xfId="154"/>
    <cellStyle name="Calculation 3 6" xfId="129"/>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75" builtinId="8"/>
    <cellStyle name="Input 2" xfId="81"/>
    <cellStyle name="Input 2 2" xfId="119"/>
    <cellStyle name="Input 2 3" xfId="142"/>
    <cellStyle name="Input 2 4" xfId="127"/>
    <cellStyle name="Input 2 5" xfId="120"/>
    <cellStyle name="Input 2 6" xfId="149"/>
    <cellStyle name="Input 3" xfId="39"/>
    <cellStyle name="Input 3 2" xfId="147"/>
    <cellStyle name="Input 3 3" xfId="152"/>
    <cellStyle name="Input 3 4" xfId="124"/>
    <cellStyle name="Input 3 5" xfId="136"/>
    <cellStyle name="Input 3 6" xfId="141"/>
    <cellStyle name="Linked Cell 2" xfId="82"/>
    <cellStyle name="Linked Cell 3" xfId="40"/>
    <cellStyle name="Neutral 2" xfId="83"/>
    <cellStyle name="Neutral 3" xfId="41"/>
    <cellStyle name="Normal" xfId="0" builtinId="0"/>
    <cellStyle name="Normal 10" xfId="116"/>
    <cellStyle name="Normal 11" xfId="174"/>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15" xfId="13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2 2" xfId="132"/>
    <cellStyle name="Note 2 3" xfId="158"/>
    <cellStyle name="Note 2 4" xfId="163"/>
    <cellStyle name="Note 2 5" xfId="168"/>
    <cellStyle name="Note 2 6" xfId="139"/>
    <cellStyle name="Note 3" xfId="89"/>
    <cellStyle name="Note 3 2" xfId="157"/>
    <cellStyle name="Note 3 3" xfId="161"/>
    <cellStyle name="Note 3 4" xfId="166"/>
    <cellStyle name="Note 3 5" xfId="171"/>
    <cellStyle name="Note 3 6" xfId="143"/>
    <cellStyle name="Note 4" xfId="42"/>
    <cellStyle name="Note 4 2" xfId="99"/>
    <cellStyle name="Note 4 3" xfId="123"/>
    <cellStyle name="Note 4 4" xfId="137"/>
    <cellStyle name="Note 4 5" xfId="130"/>
    <cellStyle name="Note 4 6" xfId="122"/>
    <cellStyle name="Note 4 7" xfId="146"/>
    <cellStyle name="Output 2" xfId="84"/>
    <cellStyle name="Output 2 2" xfId="118"/>
    <cellStyle name="Output 2 3" xfId="159"/>
    <cellStyle name="Output 2 4" xfId="164"/>
    <cellStyle name="Output 2 5" xfId="169"/>
    <cellStyle name="Output 2 6" xfId="173"/>
    <cellStyle name="Output 3" xfId="43"/>
    <cellStyle name="Output 3 2" xfId="145"/>
    <cellStyle name="Output 3 3" xfId="153"/>
    <cellStyle name="Output 3 4" xfId="148"/>
    <cellStyle name="Output 3 5" xfId="151"/>
    <cellStyle name="Output 3 6" xfId="167"/>
    <cellStyle name="Percent 2" xfId="112"/>
    <cellStyle name="Percent 3" xfId="115"/>
    <cellStyle name="Percent 4" xfId="156"/>
    <cellStyle name="Title 2" xfId="85"/>
    <cellStyle name="Title 3" xfId="44"/>
    <cellStyle name="Total 2" xfId="86"/>
    <cellStyle name="Total 2 2" xfId="117"/>
    <cellStyle name="Total 2 3" xfId="160"/>
    <cellStyle name="Total 2 4" xfId="165"/>
    <cellStyle name="Total 2 5" xfId="170"/>
    <cellStyle name="Total 2 6" xfId="138"/>
    <cellStyle name="Total 3" xfId="45"/>
    <cellStyle name="Total 3 2" xfId="144"/>
    <cellStyle name="Total 3 3" xfId="126"/>
    <cellStyle name="Total 3 4" xfId="134"/>
    <cellStyle name="Total 3 5" xfId="155"/>
    <cellStyle name="Total 3 6" xfId="162"/>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4" sqref="A4:C5"/>
    </sheetView>
  </sheetViews>
  <sheetFormatPr defaultRowHeight="12.75" x14ac:dyDescent="0.2"/>
  <cols>
    <col min="1" max="3" width="9.42578125" customWidth="1"/>
    <col min="4" max="5" width="12.5703125" bestFit="1" customWidth="1"/>
    <col min="6" max="7" width="9.28515625" bestFit="1" customWidth="1"/>
    <col min="8" max="8" width="15" style="6" bestFit="1" customWidth="1"/>
    <col min="9" max="9" width="15" style="6" customWidth="1"/>
    <col min="10" max="10" width="12.42578125" bestFit="1" customWidth="1"/>
  </cols>
  <sheetData>
    <row r="1" spans="1:12" ht="15.75" x14ac:dyDescent="0.25">
      <c r="A1" s="8" t="s">
        <v>0</v>
      </c>
      <c r="B1" s="7"/>
      <c r="C1" s="7"/>
      <c r="D1" s="7"/>
      <c r="E1" s="4"/>
      <c r="F1" s="4"/>
      <c r="G1" s="4"/>
      <c r="H1" s="4"/>
      <c r="I1" s="4"/>
      <c r="J1" s="4"/>
    </row>
    <row r="2" spans="1:12" ht="15.75" x14ac:dyDescent="0.25">
      <c r="A2" s="2"/>
      <c r="B2" s="1"/>
      <c r="C2" s="3"/>
      <c r="D2" s="3"/>
      <c r="E2" s="3"/>
      <c r="F2" s="3"/>
      <c r="G2" s="3"/>
      <c r="H2" s="3"/>
      <c r="I2" s="3"/>
      <c r="J2" s="3"/>
      <c r="K2" s="3"/>
    </row>
    <row r="3" spans="1:12" s="5" customFormat="1" x14ac:dyDescent="0.2">
      <c r="A3" s="99"/>
      <c r="B3" s="99"/>
      <c r="C3" s="99"/>
      <c r="D3" s="88" t="s">
        <v>34</v>
      </c>
      <c r="E3" s="88" t="s">
        <v>35</v>
      </c>
      <c r="F3" s="88" t="s">
        <v>37</v>
      </c>
      <c r="G3" s="88" t="s">
        <v>38</v>
      </c>
      <c r="H3" s="88" t="s">
        <v>40</v>
      </c>
      <c r="I3" s="88" t="s">
        <v>39</v>
      </c>
      <c r="J3" s="21" t="s">
        <v>32</v>
      </c>
    </row>
    <row r="4" spans="1:12" x14ac:dyDescent="0.2">
      <c r="A4" s="98" t="s">
        <v>41</v>
      </c>
      <c r="B4" s="98"/>
      <c r="C4" s="98"/>
      <c r="D4" s="90">
        <v>12</v>
      </c>
      <c r="E4" s="90">
        <v>15</v>
      </c>
      <c r="F4" s="90">
        <v>12</v>
      </c>
      <c r="G4" s="90">
        <v>6</v>
      </c>
      <c r="H4" s="22">
        <f>'Cost Summary'!B12</f>
        <v>3.0681114311215434</v>
      </c>
      <c r="I4" s="91">
        <v>4</v>
      </c>
      <c r="J4" s="85">
        <f>SUM(D4:I4)</f>
        <v>52.068111431121544</v>
      </c>
      <c r="K4" s="6"/>
      <c r="L4" s="6"/>
    </row>
    <row r="5" spans="1:12" x14ac:dyDescent="0.2">
      <c r="A5" s="98" t="s">
        <v>33</v>
      </c>
      <c r="B5" s="98"/>
      <c r="C5" s="98"/>
      <c r="D5" s="90">
        <v>12</v>
      </c>
      <c r="E5" s="90">
        <v>10</v>
      </c>
      <c r="F5" s="90">
        <v>12</v>
      </c>
      <c r="G5" s="90">
        <v>4</v>
      </c>
      <c r="H5" s="22">
        <f>'Cost Summary'!B13</f>
        <v>15</v>
      </c>
      <c r="I5" s="91">
        <v>4</v>
      </c>
      <c r="J5" s="85">
        <f>SUM(D5:I5)</f>
        <v>57</v>
      </c>
      <c r="K5" s="6"/>
      <c r="L5" s="6"/>
    </row>
    <row r="6" spans="1:12" x14ac:dyDescent="0.2">
      <c r="A6" s="6"/>
      <c r="B6" s="6"/>
      <c r="C6" s="6"/>
      <c r="D6" s="6"/>
      <c r="E6" s="6"/>
      <c r="F6" s="6"/>
      <c r="G6" s="6"/>
      <c r="J6" s="6"/>
      <c r="K6" s="6"/>
      <c r="L6" s="6"/>
    </row>
    <row r="7" spans="1:12" x14ac:dyDescent="0.2">
      <c r="A7" s="6"/>
      <c r="B7" s="6"/>
      <c r="C7" s="6"/>
      <c r="D7" s="6"/>
      <c r="E7" s="6"/>
      <c r="F7" s="6"/>
      <c r="G7" s="6"/>
      <c r="J7" s="6"/>
      <c r="K7" s="6"/>
      <c r="L7" s="6"/>
    </row>
    <row r="8" spans="1:12" x14ac:dyDescent="0.2">
      <c r="A8" s="6"/>
      <c r="B8" s="6"/>
      <c r="C8" s="6"/>
      <c r="D8" s="6"/>
      <c r="E8" s="6"/>
      <c r="F8" s="6"/>
      <c r="G8" s="6"/>
      <c r="J8" s="6"/>
      <c r="K8" s="6"/>
      <c r="L8" s="6"/>
    </row>
    <row r="9" spans="1:12" x14ac:dyDescent="0.2">
      <c r="A9" s="6"/>
      <c r="B9" s="6"/>
      <c r="C9" s="6"/>
      <c r="D9" s="6"/>
      <c r="E9" s="6"/>
      <c r="F9" s="6"/>
      <c r="G9" s="6"/>
      <c r="J9" s="6"/>
      <c r="K9" s="6"/>
      <c r="L9" s="6"/>
    </row>
    <row r="10" spans="1:12" x14ac:dyDescent="0.2">
      <c r="A10" s="6"/>
      <c r="B10" s="6"/>
      <c r="C10" s="6"/>
      <c r="D10" s="6"/>
      <c r="E10" s="6"/>
      <c r="F10" s="6"/>
      <c r="G10" s="6"/>
      <c r="J10" s="6"/>
      <c r="K10" s="6"/>
      <c r="L10" s="6"/>
    </row>
    <row r="11" spans="1:12" x14ac:dyDescent="0.2">
      <c r="A11" s="6"/>
      <c r="B11" s="6"/>
      <c r="C11" s="6"/>
      <c r="D11" s="6"/>
      <c r="E11" s="6"/>
      <c r="F11" s="6"/>
      <c r="G11" s="6"/>
      <c r="J11" s="6"/>
      <c r="K11" s="6"/>
      <c r="L11" s="6"/>
    </row>
    <row r="12" spans="1:12" x14ac:dyDescent="0.2">
      <c r="A12" s="6"/>
      <c r="B12" s="6"/>
      <c r="C12" s="6"/>
      <c r="D12" s="6"/>
      <c r="E12" s="6"/>
      <c r="F12" s="6"/>
      <c r="G12" s="6"/>
      <c r="J12" s="6"/>
      <c r="K12" s="6"/>
      <c r="L12" s="6"/>
    </row>
    <row r="13" spans="1:12" x14ac:dyDescent="0.2">
      <c r="A13" s="6"/>
      <c r="B13" s="6"/>
      <c r="C13" s="6"/>
      <c r="D13" s="6"/>
      <c r="E13" s="6"/>
      <c r="F13" s="6"/>
      <c r="G13" s="6"/>
      <c r="J13" s="6"/>
      <c r="K13" s="6"/>
      <c r="L13" s="6"/>
    </row>
    <row r="14" spans="1:12" x14ac:dyDescent="0.2">
      <c r="A14" s="6"/>
      <c r="B14" s="6"/>
      <c r="C14" s="6"/>
      <c r="D14" s="6"/>
      <c r="E14" s="6"/>
      <c r="F14" s="6"/>
      <c r="G14" s="6"/>
      <c r="J14" s="6"/>
      <c r="K14" s="6"/>
      <c r="L14" s="6"/>
    </row>
  </sheetData>
  <mergeCells count="3">
    <mergeCell ref="A5:C5"/>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A4" sqref="A4:C5"/>
    </sheetView>
  </sheetViews>
  <sheetFormatPr defaultRowHeight="12.75" x14ac:dyDescent="0.2"/>
  <cols>
    <col min="4" max="5" width="12.5703125" bestFit="1" customWidth="1"/>
    <col min="6" max="7" width="9.28515625" bestFit="1" customWidth="1"/>
    <col min="8" max="8" width="15" bestFit="1" customWidth="1"/>
    <col min="11" max="11" width="14.42578125" bestFit="1" customWidth="1"/>
  </cols>
  <sheetData>
    <row r="1" spans="1:14" ht="15.75" x14ac:dyDescent="0.25">
      <c r="A1" s="8" t="s">
        <v>0</v>
      </c>
      <c r="B1" s="7"/>
      <c r="C1" s="7"/>
      <c r="D1" s="7"/>
      <c r="E1" s="4"/>
      <c r="F1" s="4"/>
      <c r="G1" s="4"/>
      <c r="H1" s="4"/>
      <c r="I1" s="4"/>
    </row>
    <row r="2" spans="1:14" ht="15.75" x14ac:dyDescent="0.25">
      <c r="A2" s="4"/>
      <c r="B2" s="3"/>
      <c r="C2" s="3"/>
      <c r="D2" s="3"/>
      <c r="E2" s="3"/>
      <c r="F2" s="3"/>
      <c r="G2" s="3"/>
      <c r="H2" s="3"/>
      <c r="I2" s="3"/>
    </row>
    <row r="3" spans="1:14" x14ac:dyDescent="0.2">
      <c r="A3" s="99"/>
      <c r="B3" s="99"/>
      <c r="C3" s="99"/>
      <c r="D3" s="88" t="s">
        <v>34</v>
      </c>
      <c r="E3" s="88" t="s">
        <v>35</v>
      </c>
      <c r="F3" s="88" t="s">
        <v>37</v>
      </c>
      <c r="G3" s="88" t="s">
        <v>38</v>
      </c>
      <c r="H3" s="88" t="s">
        <v>40</v>
      </c>
      <c r="I3" s="88" t="s">
        <v>39</v>
      </c>
      <c r="J3" s="21" t="s">
        <v>32</v>
      </c>
      <c r="K3" s="5"/>
      <c r="L3" s="5"/>
      <c r="M3" s="5"/>
      <c r="N3" s="5"/>
    </row>
    <row r="4" spans="1:14" x14ac:dyDescent="0.2">
      <c r="A4" s="98" t="s">
        <v>41</v>
      </c>
      <c r="B4" s="98"/>
      <c r="C4" s="98"/>
      <c r="D4" s="92">
        <v>18</v>
      </c>
      <c r="E4" s="92">
        <v>22.5</v>
      </c>
      <c r="F4" s="92">
        <v>20</v>
      </c>
      <c r="G4" s="92">
        <v>9</v>
      </c>
      <c r="H4" s="22">
        <f>'Cost Summary'!B12</f>
        <v>3.0681114311215434</v>
      </c>
      <c r="I4" s="93">
        <v>9</v>
      </c>
      <c r="J4" s="85">
        <f>SUM(D4:I4)</f>
        <v>81.568111431121537</v>
      </c>
      <c r="K4" s="6"/>
      <c r="L4" s="6"/>
      <c r="M4" s="6"/>
      <c r="N4" s="6"/>
    </row>
    <row r="5" spans="1:14" x14ac:dyDescent="0.2">
      <c r="A5" s="98" t="s">
        <v>33</v>
      </c>
      <c r="B5" s="98"/>
      <c r="C5" s="98"/>
      <c r="D5" s="92">
        <v>18</v>
      </c>
      <c r="E5" s="92">
        <v>25</v>
      </c>
      <c r="F5" s="92">
        <v>20</v>
      </c>
      <c r="G5" s="92">
        <v>9</v>
      </c>
      <c r="H5" s="22">
        <f>'Cost Summary'!B13</f>
        <v>15</v>
      </c>
      <c r="I5" s="93">
        <v>10</v>
      </c>
      <c r="J5" s="85">
        <f>SUM(D5:I5)</f>
        <v>97</v>
      </c>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3" x14ac:dyDescent="0.2">
      <c r="A17" s="6"/>
      <c r="B17" s="6"/>
      <c r="C17" s="6"/>
      <c r="D17" s="6"/>
      <c r="E17" s="6"/>
      <c r="F17" s="6"/>
      <c r="G17" s="6"/>
      <c r="H17" s="6"/>
      <c r="I17" s="6"/>
      <c r="J17" s="6"/>
      <c r="K17" s="6"/>
      <c r="L17" s="6"/>
      <c r="M17" s="6"/>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A4" sqref="A4:C5"/>
    </sheetView>
  </sheetViews>
  <sheetFormatPr defaultRowHeight="12.75" x14ac:dyDescent="0.2"/>
  <cols>
    <col min="4" max="5" width="12.5703125" bestFit="1" customWidth="1"/>
    <col min="6" max="7" width="9.28515625" bestFit="1" customWidth="1"/>
    <col min="8" max="8" width="15" bestFit="1" customWidth="1"/>
    <col min="10" max="10" width="9.85546875" bestFit="1" customWidth="1"/>
    <col min="11" max="11" width="14.42578125" bestFit="1" customWidth="1"/>
  </cols>
  <sheetData>
    <row r="1" spans="1:14" ht="15.75" x14ac:dyDescent="0.25">
      <c r="A1" s="8" t="s">
        <v>0</v>
      </c>
      <c r="B1" s="7"/>
      <c r="C1" s="7"/>
      <c r="D1" s="7"/>
      <c r="E1" s="4"/>
      <c r="F1" s="4"/>
      <c r="G1" s="4"/>
      <c r="H1" s="4"/>
      <c r="I1" s="4"/>
      <c r="J1" s="6"/>
    </row>
    <row r="2" spans="1:14" ht="15.75" x14ac:dyDescent="0.25">
      <c r="A2" s="4"/>
      <c r="B2" s="3"/>
      <c r="C2" s="3"/>
      <c r="D2" s="3"/>
      <c r="E2" s="3"/>
      <c r="F2" s="3"/>
      <c r="G2" s="3"/>
      <c r="H2" s="3"/>
      <c r="I2" s="3"/>
    </row>
    <row r="3" spans="1:14" x14ac:dyDescent="0.2">
      <c r="A3" s="99"/>
      <c r="B3" s="99"/>
      <c r="C3" s="99"/>
      <c r="D3" s="88" t="s">
        <v>34</v>
      </c>
      <c r="E3" s="88" t="s">
        <v>35</v>
      </c>
      <c r="F3" s="88" t="s">
        <v>37</v>
      </c>
      <c r="G3" s="88" t="s">
        <v>38</v>
      </c>
      <c r="H3" s="88" t="s">
        <v>40</v>
      </c>
      <c r="I3" s="88" t="s">
        <v>39</v>
      </c>
      <c r="J3" s="21" t="s">
        <v>32</v>
      </c>
      <c r="K3" s="5"/>
      <c r="L3" s="5"/>
      <c r="M3" s="5"/>
      <c r="N3" s="5"/>
    </row>
    <row r="4" spans="1:14" x14ac:dyDescent="0.2">
      <c r="A4" s="98" t="s">
        <v>41</v>
      </c>
      <c r="B4" s="98"/>
      <c r="C4" s="98"/>
      <c r="D4" s="94">
        <v>15.6</v>
      </c>
      <c r="E4" s="94">
        <v>19</v>
      </c>
      <c r="F4" s="94">
        <v>16</v>
      </c>
      <c r="G4" s="94">
        <v>7.6</v>
      </c>
      <c r="H4" s="22">
        <f>'Cost Summary'!B12</f>
        <v>3.0681114311215434</v>
      </c>
      <c r="I4" s="95">
        <v>7.2</v>
      </c>
      <c r="J4" s="85">
        <f>SUM(D4:I4)</f>
        <v>68.468111431121542</v>
      </c>
      <c r="K4" s="6"/>
      <c r="L4" s="6"/>
      <c r="M4" s="6"/>
      <c r="N4" s="6"/>
    </row>
    <row r="5" spans="1:14" x14ac:dyDescent="0.2">
      <c r="A5" s="98" t="s">
        <v>33</v>
      </c>
      <c r="B5" s="98"/>
      <c r="C5" s="98"/>
      <c r="D5" s="94">
        <v>16.8</v>
      </c>
      <c r="E5" s="94">
        <v>19</v>
      </c>
      <c r="F5" s="94">
        <v>16.399999999999999</v>
      </c>
      <c r="G5" s="94">
        <v>8.4</v>
      </c>
      <c r="H5" s="22">
        <f>'Cost Summary'!B13</f>
        <v>15</v>
      </c>
      <c r="I5" s="95">
        <v>9</v>
      </c>
      <c r="J5" s="85">
        <f>SUM(D5:I5)</f>
        <v>84.6</v>
      </c>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3" x14ac:dyDescent="0.2">
      <c r="A17" s="6"/>
      <c r="B17" s="6"/>
      <c r="C17" s="6"/>
      <c r="D17" s="6"/>
      <c r="E17" s="6"/>
      <c r="F17" s="6"/>
      <c r="G17" s="6"/>
      <c r="H17" s="6"/>
      <c r="I17" s="6"/>
      <c r="J17" s="6"/>
      <c r="K17" s="6"/>
      <c r="L17" s="6"/>
      <c r="M17" s="6"/>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A4" sqref="A4:C5"/>
    </sheetView>
  </sheetViews>
  <sheetFormatPr defaultRowHeight="12.75" x14ac:dyDescent="0.2"/>
  <cols>
    <col min="4" max="5" width="12.5703125" bestFit="1" customWidth="1"/>
    <col min="6" max="7" width="9.28515625" bestFit="1" customWidth="1"/>
    <col min="8" max="8" width="15" bestFit="1" customWidth="1"/>
    <col min="10" max="10" width="9.85546875" bestFit="1" customWidth="1"/>
    <col min="11" max="11" width="14.42578125" bestFit="1" customWidth="1"/>
  </cols>
  <sheetData>
    <row r="1" spans="1:14" ht="15.75" x14ac:dyDescent="0.25">
      <c r="A1" s="8" t="s">
        <v>0</v>
      </c>
      <c r="B1" s="7"/>
      <c r="C1" s="7"/>
      <c r="D1" s="7"/>
      <c r="E1" s="4"/>
      <c r="F1" s="4"/>
      <c r="G1" s="4"/>
      <c r="H1" s="4"/>
      <c r="I1" s="4"/>
      <c r="J1" s="6"/>
    </row>
    <row r="2" spans="1:14" ht="15.75" x14ac:dyDescent="0.25">
      <c r="A2" s="4"/>
      <c r="B2" s="3"/>
      <c r="C2" s="3"/>
      <c r="D2" s="3"/>
      <c r="E2" s="3"/>
      <c r="F2" s="3"/>
      <c r="G2" s="3"/>
      <c r="H2" s="3"/>
      <c r="I2" s="3"/>
      <c r="J2" s="3"/>
    </row>
    <row r="3" spans="1:14" x14ac:dyDescent="0.2">
      <c r="A3" s="99"/>
      <c r="B3" s="99"/>
      <c r="C3" s="99"/>
      <c r="D3" s="88" t="s">
        <v>34</v>
      </c>
      <c r="E3" s="88" t="s">
        <v>35</v>
      </c>
      <c r="F3" s="88" t="s">
        <v>37</v>
      </c>
      <c r="G3" s="88" t="s">
        <v>38</v>
      </c>
      <c r="H3" s="88" t="s">
        <v>40</v>
      </c>
      <c r="I3" s="88" t="s">
        <v>39</v>
      </c>
      <c r="J3" s="21" t="s">
        <v>32</v>
      </c>
      <c r="K3" s="5"/>
      <c r="L3" s="5"/>
      <c r="M3" s="5"/>
      <c r="N3" s="5"/>
    </row>
    <row r="4" spans="1:14" x14ac:dyDescent="0.2">
      <c r="A4" s="98" t="s">
        <v>41</v>
      </c>
      <c r="B4" s="98"/>
      <c r="C4" s="98"/>
      <c r="D4" s="89">
        <v>20</v>
      </c>
      <c r="E4" s="89">
        <v>20</v>
      </c>
      <c r="F4" s="89">
        <v>16</v>
      </c>
      <c r="G4" s="89">
        <v>6</v>
      </c>
      <c r="H4" s="22">
        <f>'Cost Summary'!B12</f>
        <v>3.0681114311215434</v>
      </c>
      <c r="I4" s="89">
        <v>8</v>
      </c>
      <c r="J4" s="85">
        <f>SUM(D4:I4)</f>
        <v>73.068111431121537</v>
      </c>
      <c r="K4" s="6"/>
      <c r="L4" s="6"/>
      <c r="M4" s="6"/>
      <c r="N4" s="6"/>
    </row>
    <row r="5" spans="1:14" x14ac:dyDescent="0.2">
      <c r="A5" s="98" t="s">
        <v>33</v>
      </c>
      <c r="B5" s="98"/>
      <c r="C5" s="98"/>
      <c r="D5" s="89">
        <v>20</v>
      </c>
      <c r="E5" s="89">
        <v>25</v>
      </c>
      <c r="F5" s="89">
        <v>16</v>
      </c>
      <c r="G5" s="89">
        <v>8</v>
      </c>
      <c r="H5" s="22">
        <f>'Cost Summary'!B13</f>
        <v>15</v>
      </c>
      <c r="I5" s="89">
        <v>10</v>
      </c>
      <c r="J5" s="85">
        <f>SUM(D5:I5)</f>
        <v>94</v>
      </c>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3" x14ac:dyDescent="0.2">
      <c r="A17" s="6"/>
      <c r="B17" s="6"/>
      <c r="C17" s="6"/>
      <c r="D17" s="6"/>
      <c r="E17" s="6"/>
      <c r="F17" s="6"/>
      <c r="G17" s="6"/>
      <c r="H17" s="6"/>
      <c r="I17" s="6"/>
      <c r="J17" s="6"/>
      <c r="K17" s="6"/>
      <c r="L17" s="6"/>
      <c r="M17" s="6"/>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A4" sqref="A4:C5"/>
    </sheetView>
  </sheetViews>
  <sheetFormatPr defaultRowHeight="12.75" x14ac:dyDescent="0.2"/>
  <cols>
    <col min="1" max="3" width="9.140625" style="6"/>
    <col min="4" max="5" width="12.5703125" style="6" bestFit="1" customWidth="1"/>
    <col min="6" max="7" width="9.28515625" style="6" bestFit="1" customWidth="1"/>
    <col min="8" max="8" width="15" style="6" bestFit="1" customWidth="1"/>
    <col min="9" max="9" width="9.140625" style="6"/>
    <col min="10" max="10" width="9.85546875" style="6" bestFit="1" customWidth="1"/>
    <col min="11" max="11" width="14.42578125" style="6" bestFit="1" customWidth="1"/>
    <col min="12" max="16384" width="9.140625" style="6"/>
  </cols>
  <sheetData>
    <row r="1" spans="1:14" ht="15.75" x14ac:dyDescent="0.25">
      <c r="A1" s="8" t="s">
        <v>0</v>
      </c>
      <c r="B1" s="7"/>
      <c r="C1" s="7"/>
      <c r="D1" s="7"/>
      <c r="E1" s="4"/>
      <c r="F1" s="4"/>
      <c r="G1" s="4"/>
      <c r="H1" s="4"/>
      <c r="I1" s="4"/>
    </row>
    <row r="2" spans="1:14" ht="15.75" x14ac:dyDescent="0.25">
      <c r="A2" s="4"/>
      <c r="B2" s="3"/>
      <c r="C2" s="3"/>
      <c r="D2" s="3"/>
      <c r="E2" s="3"/>
      <c r="F2" s="3"/>
      <c r="G2" s="3"/>
      <c r="H2" s="3"/>
      <c r="I2" s="3"/>
      <c r="J2" s="3"/>
    </row>
    <row r="3" spans="1:14" x14ac:dyDescent="0.2">
      <c r="A3" s="99"/>
      <c r="B3" s="99"/>
      <c r="C3" s="99"/>
      <c r="D3" s="88" t="s">
        <v>34</v>
      </c>
      <c r="E3" s="88" t="s">
        <v>35</v>
      </c>
      <c r="F3" s="88" t="s">
        <v>37</v>
      </c>
      <c r="G3" s="88" t="s">
        <v>38</v>
      </c>
      <c r="H3" s="88" t="s">
        <v>40</v>
      </c>
      <c r="I3" s="88" t="s">
        <v>39</v>
      </c>
      <c r="J3" s="21" t="s">
        <v>32</v>
      </c>
      <c r="K3" s="5"/>
      <c r="L3" s="5"/>
      <c r="M3" s="5"/>
      <c r="N3" s="5"/>
    </row>
    <row r="4" spans="1:14" x14ac:dyDescent="0.2">
      <c r="A4" s="98" t="s">
        <v>41</v>
      </c>
      <c r="B4" s="98"/>
      <c r="C4" s="98"/>
      <c r="D4" s="96">
        <v>14.4</v>
      </c>
      <c r="E4" s="96">
        <v>18.5</v>
      </c>
      <c r="F4" s="96">
        <v>18</v>
      </c>
      <c r="G4" s="96">
        <v>7</v>
      </c>
      <c r="H4" s="22">
        <f>'Cost Summary'!B12</f>
        <v>3.0681114311215434</v>
      </c>
      <c r="I4" s="97">
        <v>7.6</v>
      </c>
      <c r="J4" s="85">
        <f>SUM(D4:I4)</f>
        <v>68.568111431121537</v>
      </c>
    </row>
    <row r="5" spans="1:14" x14ac:dyDescent="0.2">
      <c r="A5" s="98" t="s">
        <v>33</v>
      </c>
      <c r="B5" s="98"/>
      <c r="C5" s="98"/>
      <c r="D5" s="96">
        <v>17.600000000000001</v>
      </c>
      <c r="E5" s="96">
        <v>22.5</v>
      </c>
      <c r="F5" s="96">
        <v>20</v>
      </c>
      <c r="G5" s="96">
        <v>8.8000000000000007</v>
      </c>
      <c r="H5" s="22">
        <f>'Cost Summary'!B13</f>
        <v>15</v>
      </c>
      <c r="I5" s="97">
        <v>9</v>
      </c>
      <c r="J5" s="85">
        <f>SUM(D5:I5)</f>
        <v>92.9</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6"/>
  <sheetViews>
    <sheetView topLeftCell="E1" workbookViewId="0">
      <selection activeCell="M7" sqref="M7"/>
    </sheetView>
  </sheetViews>
  <sheetFormatPr defaultRowHeight="12.75" x14ac:dyDescent="0.2"/>
  <cols>
    <col min="1" max="1" width="33.5703125" style="6" customWidth="1"/>
    <col min="2" max="2" width="19.7109375" style="6" customWidth="1"/>
    <col min="3" max="3" width="20.85546875" style="6" customWidth="1"/>
    <col min="4" max="4" width="20.28515625" style="6" customWidth="1"/>
    <col min="5" max="6" width="22.85546875" style="6" customWidth="1"/>
    <col min="7" max="7" width="18.140625" style="6" customWidth="1"/>
    <col min="8" max="8" width="20.28515625" style="6" customWidth="1"/>
    <col min="9" max="9" width="9.140625" style="6"/>
    <col min="10" max="10" width="27.85546875" style="6" customWidth="1"/>
    <col min="11" max="11" width="14" style="6" bestFit="1" customWidth="1"/>
    <col min="12" max="12" width="15" style="6" bestFit="1" customWidth="1"/>
    <col min="13" max="13" width="18.42578125" style="6" bestFit="1" customWidth="1"/>
    <col min="14" max="14" width="24.5703125" style="6" customWidth="1"/>
    <col min="15" max="15" width="19.28515625" style="6" customWidth="1"/>
    <col min="16" max="16384" width="9.140625" style="6"/>
  </cols>
  <sheetData>
    <row r="1" spans="1:13" ht="34.5" customHeight="1" thickBot="1" x14ac:dyDescent="0.25">
      <c r="A1" s="100"/>
      <c r="B1" s="33"/>
      <c r="C1" s="34" t="s">
        <v>14</v>
      </c>
      <c r="D1" s="102" t="s">
        <v>15</v>
      </c>
      <c r="E1" s="103"/>
      <c r="F1" s="35"/>
      <c r="G1" s="36"/>
      <c r="H1" s="37" t="s">
        <v>16</v>
      </c>
    </row>
    <row r="2" spans="1:13" ht="39" customHeight="1" thickBot="1" x14ac:dyDescent="0.25">
      <c r="A2" s="101"/>
      <c r="B2" s="38" t="s">
        <v>17</v>
      </c>
      <c r="C2" s="39" t="s">
        <v>18</v>
      </c>
      <c r="D2" s="40" t="s">
        <v>19</v>
      </c>
      <c r="E2" s="41" t="s">
        <v>20</v>
      </c>
      <c r="F2" s="42" t="s">
        <v>43</v>
      </c>
      <c r="G2" s="43" t="s">
        <v>21</v>
      </c>
      <c r="H2" s="44" t="s">
        <v>22</v>
      </c>
      <c r="J2" s="45" t="s">
        <v>23</v>
      </c>
    </row>
    <row r="3" spans="1:13" ht="15" x14ac:dyDescent="0.2">
      <c r="A3" s="46" t="str">
        <f>'Evaluator 1'!A4:C4</f>
        <v>Gutier</v>
      </c>
      <c r="B3" s="47">
        <f>J3*D3</f>
        <v>20655.972664258516</v>
      </c>
      <c r="C3" s="48">
        <v>7500</v>
      </c>
      <c r="D3" s="49">
        <v>2.4299999999999999E-2</v>
      </c>
      <c r="E3" s="48">
        <v>60124</v>
      </c>
      <c r="F3" s="48">
        <f>E3*F6</f>
        <v>601240</v>
      </c>
      <c r="G3" s="50">
        <v>20564</v>
      </c>
      <c r="H3" s="51">
        <f>B3+C3+F3+G3</f>
        <v>649959.97266425856</v>
      </c>
      <c r="J3" s="52">
        <f>(C6-(F3+G3)-C3)/(D3+1)</f>
        <v>850040.02733574144</v>
      </c>
      <c r="K3" s="53"/>
      <c r="L3" s="53"/>
      <c r="M3" s="53"/>
    </row>
    <row r="4" spans="1:13" ht="15" x14ac:dyDescent="0.2">
      <c r="A4" s="46" t="str">
        <f>'Evaluator 1'!A5:C5</f>
        <v>Vaughn</v>
      </c>
      <c r="B4" s="47">
        <f>J4*D4</f>
        <v>67597.07664715877</v>
      </c>
      <c r="C4" s="48">
        <v>5000</v>
      </c>
      <c r="D4" s="49">
        <v>5.9400000000000001E-2</v>
      </c>
      <c r="E4" s="48">
        <v>25147</v>
      </c>
      <c r="F4" s="48">
        <f>E4*F6</f>
        <v>251470</v>
      </c>
      <c r="G4" s="50">
        <v>37935</v>
      </c>
      <c r="H4" s="51">
        <f>B4+C4+F4+G4</f>
        <v>362002.07664715877</v>
      </c>
      <c r="J4" s="54">
        <f>(C6-(F4+G4)-C4)/(D4+1)</f>
        <v>1137997.9233528413</v>
      </c>
      <c r="K4" s="53"/>
      <c r="L4" s="53"/>
      <c r="M4" s="53"/>
    </row>
    <row r="5" spans="1:13" ht="13.5" thickBot="1" x14ac:dyDescent="0.25">
      <c r="A5" s="55"/>
      <c r="B5" s="55"/>
      <c r="C5" s="56"/>
      <c r="D5" s="56"/>
      <c r="E5" s="56"/>
      <c r="F5" s="56"/>
      <c r="G5" s="56"/>
      <c r="H5" s="56"/>
    </row>
    <row r="6" spans="1:13" ht="15.75" thickBot="1" x14ac:dyDescent="0.25">
      <c r="A6" s="55"/>
      <c r="B6" s="57" t="s">
        <v>24</v>
      </c>
      <c r="C6" s="58">
        <v>1500000</v>
      </c>
      <c r="E6" s="59" t="s">
        <v>25</v>
      </c>
      <c r="F6" s="86">
        <v>10</v>
      </c>
      <c r="G6" s="59" t="s">
        <v>26</v>
      </c>
      <c r="H6" s="60">
        <f>MIN(H3:H4)</f>
        <v>362002.07664715877</v>
      </c>
    </row>
    <row r="7" spans="1:13" x14ac:dyDescent="0.2">
      <c r="B7" s="61"/>
    </row>
    <row r="8" spans="1:13" x14ac:dyDescent="0.2">
      <c r="A8" s="55"/>
      <c r="B8" s="62"/>
      <c r="C8" s="62"/>
      <c r="D8" s="55"/>
      <c r="E8" s="55"/>
      <c r="F8" s="55"/>
      <c r="G8" s="55"/>
    </row>
    <row r="9" spans="1:13" ht="15.75" thickBot="1" x14ac:dyDescent="0.3">
      <c r="A9" s="63" t="s">
        <v>27</v>
      </c>
      <c r="B9" s="63" t="s">
        <v>28</v>
      </c>
      <c r="C9" s="63"/>
      <c r="D9" s="63"/>
      <c r="E9" s="63"/>
      <c r="F9" s="63"/>
      <c r="G9" s="63"/>
      <c r="H9" s="63"/>
    </row>
    <row r="10" spans="1:13" ht="21" thickBot="1" x14ac:dyDescent="0.25">
      <c r="A10" s="104" t="s">
        <v>29</v>
      </c>
      <c r="B10" s="105"/>
      <c r="C10" s="105"/>
      <c r="D10" s="105"/>
      <c r="E10" s="106"/>
      <c r="F10" s="64"/>
      <c r="G10" s="55"/>
      <c r="H10" s="65"/>
      <c r="I10" s="65"/>
      <c r="J10" s="65"/>
      <c r="K10" s="66"/>
      <c r="M10" s="65"/>
    </row>
    <row r="11" spans="1:13" ht="13.5" thickBot="1" x14ac:dyDescent="0.25">
      <c r="A11" s="67"/>
      <c r="B11" s="68" t="s">
        <v>11</v>
      </c>
      <c r="C11" s="69" t="s">
        <v>9</v>
      </c>
      <c r="D11" s="70" t="s">
        <v>30</v>
      </c>
      <c r="E11" s="70" t="s">
        <v>31</v>
      </c>
      <c r="F11" s="71"/>
      <c r="G11" s="72"/>
      <c r="H11" s="73"/>
      <c r="I11" s="66"/>
      <c r="J11" s="66"/>
      <c r="K11" s="66"/>
      <c r="L11" s="73"/>
      <c r="M11" s="66"/>
    </row>
    <row r="12" spans="1:13" ht="15" x14ac:dyDescent="0.2">
      <c r="A12" s="74" t="str">
        <f>A3</f>
        <v>Gutier</v>
      </c>
      <c r="B12" s="75">
        <f>((1-(H3-H6)/H6)*15)</f>
        <v>3.0681114311215434</v>
      </c>
      <c r="C12" s="76">
        <f>RANK(B12,$B$12:$B$13,0)</f>
        <v>2</v>
      </c>
      <c r="D12" s="77">
        <f>$H$6-H3</f>
        <v>-287957.89601709979</v>
      </c>
      <c r="E12" s="78">
        <f>(-D12/$H$6)</f>
        <v>0.79545923792523043</v>
      </c>
      <c r="F12" s="79"/>
      <c r="G12" s="80"/>
      <c r="H12" s="66"/>
      <c r="I12" s="65"/>
      <c r="J12" s="65"/>
      <c r="K12" s="65"/>
      <c r="L12" s="73"/>
      <c r="M12" s="65"/>
    </row>
    <row r="13" spans="1:13" ht="15" x14ac:dyDescent="0.2">
      <c r="A13" s="74" t="str">
        <f>A4</f>
        <v>Vaughn</v>
      </c>
      <c r="B13" s="81">
        <f>((1-(H4-H6)/H6)*15)</f>
        <v>15</v>
      </c>
      <c r="C13" s="76">
        <f>RANK(B13,$B$12:$B$13,0)</f>
        <v>1</v>
      </c>
      <c r="D13" s="77">
        <f>$H$6-H4</f>
        <v>0</v>
      </c>
      <c r="E13" s="78">
        <f>(-D13/$H$6)</f>
        <v>0</v>
      </c>
      <c r="F13" s="79"/>
      <c r="G13" s="80"/>
      <c r="H13" s="66"/>
      <c r="I13" s="65"/>
      <c r="J13" s="65"/>
      <c r="K13" s="65"/>
      <c r="L13" s="73"/>
      <c r="M13" s="65"/>
    </row>
    <row r="14" spans="1:13" x14ac:dyDescent="0.2">
      <c r="H14" s="65"/>
      <c r="I14" s="65"/>
      <c r="J14" s="65"/>
      <c r="K14" s="65"/>
      <c r="L14" s="65"/>
      <c r="M14" s="65"/>
    </row>
    <row r="15" spans="1:13" ht="13.5" thickBot="1" x14ac:dyDescent="0.25">
      <c r="H15" s="65"/>
      <c r="I15" s="65"/>
      <c r="J15" s="65"/>
      <c r="K15" s="65"/>
      <c r="L15" s="65"/>
      <c r="M15" s="65"/>
    </row>
    <row r="16" spans="1:13" ht="135.75" customHeight="1" thickBot="1" x14ac:dyDescent="0.25">
      <c r="F16" s="82" t="s">
        <v>42</v>
      </c>
      <c r="H16" s="83"/>
      <c r="I16" s="65"/>
      <c r="J16" s="84"/>
      <c r="K16" s="84"/>
      <c r="L16" s="84"/>
      <c r="M16" s="84"/>
    </row>
  </sheetData>
  <mergeCells count="3">
    <mergeCell ref="A1:A2"/>
    <mergeCell ref="D1:E1"/>
    <mergeCell ref="A10:E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J6" sqref="J6"/>
    </sheetView>
  </sheetViews>
  <sheetFormatPr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6</v>
      </c>
      <c r="B1" s="10"/>
      <c r="C1" s="9"/>
      <c r="D1" s="9"/>
      <c r="E1" s="9"/>
      <c r="F1" s="9"/>
      <c r="G1" s="9"/>
      <c r="H1" s="9"/>
    </row>
    <row r="2" spans="1:16" ht="6" customHeight="1" x14ac:dyDescent="0.25">
      <c r="A2" s="9"/>
      <c r="B2" s="10"/>
      <c r="C2" s="9"/>
      <c r="D2" s="9"/>
      <c r="E2" s="9"/>
      <c r="F2" s="9"/>
      <c r="G2" s="9"/>
      <c r="H2" s="9"/>
    </row>
    <row r="3" spans="1:16" ht="15.75" x14ac:dyDescent="0.25">
      <c r="A3" s="107" t="s">
        <v>36</v>
      </c>
      <c r="B3" s="107"/>
      <c r="C3" s="107"/>
      <c r="D3" s="107"/>
      <c r="E3" s="107"/>
      <c r="F3" s="107"/>
      <c r="G3" s="107"/>
      <c r="H3" s="107"/>
    </row>
    <row r="4" spans="1:16" x14ac:dyDescent="0.2">
      <c r="A4" s="10"/>
      <c r="B4" s="10"/>
      <c r="C4" s="10"/>
      <c r="D4" s="10"/>
      <c r="E4" s="10"/>
      <c r="F4" s="10"/>
      <c r="G4" s="12"/>
      <c r="H4" s="12"/>
    </row>
    <row r="5" spans="1:16" ht="15.75" x14ac:dyDescent="0.25">
      <c r="G5" s="25" t="s">
        <v>12</v>
      </c>
      <c r="H5" s="13"/>
      <c r="I5" s="25"/>
      <c r="J5" s="13"/>
      <c r="O5" s="108" t="s">
        <v>9</v>
      </c>
      <c r="P5" s="108"/>
    </row>
    <row r="6" spans="1:16" s="16" customFormat="1" ht="135" customHeight="1" x14ac:dyDescent="0.2">
      <c r="A6" s="14"/>
      <c r="B6" s="15" t="s">
        <v>1</v>
      </c>
      <c r="C6" s="15" t="s">
        <v>2</v>
      </c>
      <c r="D6" s="15" t="s">
        <v>3</v>
      </c>
      <c r="E6" s="15" t="s">
        <v>4</v>
      </c>
      <c r="F6" s="15" t="s">
        <v>5</v>
      </c>
      <c r="G6" s="28" t="s">
        <v>10</v>
      </c>
      <c r="I6" s="11"/>
      <c r="J6" s="15" t="str">
        <f>B6</f>
        <v>Evaluator 1</v>
      </c>
      <c r="K6" s="15" t="str">
        <f>C6</f>
        <v>Evaluator 2</v>
      </c>
      <c r="L6" s="15" t="str">
        <f>D6</f>
        <v>Evaluator 3</v>
      </c>
      <c r="M6" s="15" t="str">
        <f>E6</f>
        <v>Evaluator 4</v>
      </c>
      <c r="N6" s="15" t="str">
        <f>F6</f>
        <v>Evaluator 5</v>
      </c>
      <c r="O6" s="28" t="s">
        <v>13</v>
      </c>
      <c r="P6" s="23" t="s">
        <v>8</v>
      </c>
    </row>
    <row r="7" spans="1:16" ht="16.5" customHeight="1" x14ac:dyDescent="0.2">
      <c r="A7" s="18" t="str">
        <f>'Evaluator 1'!A4:C4</f>
        <v>Gutier</v>
      </c>
      <c r="B7" s="87">
        <f>'Evaluator 1'!J4</f>
        <v>52.068111431121544</v>
      </c>
      <c r="C7" s="87">
        <f>'Evaluator 2'!J4</f>
        <v>81.568111431121537</v>
      </c>
      <c r="D7" s="87">
        <f>'Evaluator 3'!J4</f>
        <v>68.468111431121542</v>
      </c>
      <c r="E7" s="87">
        <f>'Evaluator 4'!J4</f>
        <v>73.068111431121537</v>
      </c>
      <c r="F7" s="87">
        <f>'Evaluator 5'!J4</f>
        <v>68.568111431121537</v>
      </c>
      <c r="G7" s="29">
        <f>AVERAGE(B7:F7)</f>
        <v>68.748111431121544</v>
      </c>
      <c r="H7" s="26"/>
      <c r="I7" s="26"/>
      <c r="J7" s="17">
        <f>RANK(B7,$B$7:$B$8,0)</f>
        <v>2</v>
      </c>
      <c r="K7" s="17">
        <f>RANK(C7,$C$7:$C$8,0)</f>
        <v>2</v>
      </c>
      <c r="L7" s="17">
        <f>RANK(D7,$D$7:$D$8,0)</f>
        <v>2</v>
      </c>
      <c r="M7" s="17">
        <f>RANK(E7,$E$7:$E$8,0)</f>
        <v>2</v>
      </c>
      <c r="N7" s="17">
        <f>RANK(F7,$F$7:$F$8,0)</f>
        <v>2</v>
      </c>
      <c r="O7" s="31">
        <f>AVERAGE(J7:N7)</f>
        <v>2</v>
      </c>
      <c r="P7" s="20">
        <f>RANK(O7,$O$7:$O$8,1)</f>
        <v>2</v>
      </c>
    </row>
    <row r="8" spans="1:16" ht="16.5" customHeight="1" x14ac:dyDescent="0.2">
      <c r="A8" s="18" t="str">
        <f>'Evaluator 1'!A5:C5</f>
        <v>Vaughn</v>
      </c>
      <c r="B8" s="87">
        <f>'Evaluator 1'!J5</f>
        <v>57</v>
      </c>
      <c r="C8" s="87">
        <f>'Evaluator 2'!J5</f>
        <v>97</v>
      </c>
      <c r="D8" s="87">
        <f>'Evaluator 3'!J5</f>
        <v>84.6</v>
      </c>
      <c r="E8" s="87">
        <f>'Evaluator 4'!J5</f>
        <v>94</v>
      </c>
      <c r="F8" s="87">
        <f>'Evaluator 5'!J5</f>
        <v>92.9</v>
      </c>
      <c r="G8" s="30">
        <f>AVERAGE(B8:F8)</f>
        <v>85.1</v>
      </c>
      <c r="H8" s="27"/>
      <c r="I8" s="27"/>
      <c r="J8" s="17">
        <f>RANK(B8,$B$7:$B$8,0)</f>
        <v>1</v>
      </c>
      <c r="K8" s="17">
        <f>RANK(C8,$C$7:$C$8,0)</f>
        <v>1</v>
      </c>
      <c r="L8" s="17">
        <f>RANK(D8,$D$7:$D$8,0)</f>
        <v>1</v>
      </c>
      <c r="M8" s="17">
        <f>RANK(E8,$E$7:$E$8,0)</f>
        <v>1</v>
      </c>
      <c r="N8" s="17">
        <f>RANK(F8,$F$7:$F$8,0)</f>
        <v>1</v>
      </c>
      <c r="O8" s="32">
        <f>AVERAGE(J8:N8)</f>
        <v>1</v>
      </c>
      <c r="P8" s="20">
        <f>RANK(O8,$O$7:$O$8,1)</f>
        <v>1</v>
      </c>
    </row>
    <row r="9" spans="1:16" x14ac:dyDescent="0.2">
      <c r="I9" s="24"/>
    </row>
    <row r="14" spans="1:16" x14ac:dyDescent="0.2">
      <c r="A14" s="19" t="s">
        <v>7</v>
      </c>
    </row>
    <row r="15" spans="1:16" x14ac:dyDescent="0.2">
      <c r="A15"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tabSelected="1" zoomScaleNormal="100" workbookViewId="0">
      <selection activeCell="A22" sqref="A22:J27"/>
    </sheetView>
  </sheetViews>
  <sheetFormatPr defaultColWidth="9.140625" defaultRowHeight="12.75" x14ac:dyDescent="0.2"/>
  <cols>
    <col min="1" max="1" width="20.7109375" style="111" customWidth="1"/>
    <col min="2" max="19" width="9.5703125" style="111" customWidth="1"/>
    <col min="20" max="16384" width="9.140625" style="111"/>
  </cols>
  <sheetData>
    <row r="1" spans="1:19" ht="15.75" customHeight="1" x14ac:dyDescent="0.25">
      <c r="A1" s="109" t="s">
        <v>44</v>
      </c>
      <c r="B1" s="109"/>
      <c r="C1" s="109"/>
      <c r="D1" s="109"/>
      <c r="E1" s="109"/>
      <c r="F1" s="109"/>
      <c r="G1" s="109"/>
      <c r="H1" s="109"/>
      <c r="I1" s="109"/>
      <c r="J1" s="110"/>
    </row>
    <row r="2" spans="1:19" ht="15.75" x14ac:dyDescent="0.25">
      <c r="A2" s="112" t="s">
        <v>45</v>
      </c>
      <c r="B2" s="112"/>
      <c r="C2" s="112"/>
      <c r="D2" s="112"/>
      <c r="E2" s="112"/>
      <c r="F2" s="112"/>
      <c r="G2" s="112"/>
      <c r="H2" s="112"/>
      <c r="I2" s="112"/>
      <c r="J2" s="113"/>
    </row>
    <row r="3" spans="1:19" x14ac:dyDescent="0.2">
      <c r="A3" s="114" t="s">
        <v>46</v>
      </c>
      <c r="B3" s="115"/>
      <c r="C3" s="116"/>
      <c r="D3" s="117"/>
    </row>
    <row r="4" spans="1:19" ht="15" customHeight="1" x14ac:dyDescent="0.2">
      <c r="A4" s="114" t="s">
        <v>47</v>
      </c>
      <c r="B4" s="118" t="s">
        <v>48</v>
      </c>
      <c r="C4" s="118"/>
      <c r="D4" s="118"/>
      <c r="E4" s="119"/>
    </row>
    <row r="5" spans="1:19" s="122" customFormat="1" ht="20.25" customHeight="1" x14ac:dyDescent="0.25">
      <c r="A5" s="120" t="s">
        <v>49</v>
      </c>
      <c r="B5" s="120"/>
      <c r="C5" s="121"/>
      <c r="D5" s="121"/>
      <c r="E5" s="121"/>
      <c r="F5" s="121"/>
      <c r="G5" s="121"/>
    </row>
    <row r="6" spans="1:19" s="122" customFormat="1" ht="27" customHeight="1" x14ac:dyDescent="0.2">
      <c r="A6" s="123"/>
      <c r="B6" s="124" t="s">
        <v>50</v>
      </c>
      <c r="C6" s="124"/>
      <c r="D6" s="124"/>
      <c r="E6" s="124"/>
      <c r="F6" s="124"/>
      <c r="G6" s="124"/>
      <c r="H6" s="124"/>
      <c r="I6" s="124"/>
    </row>
    <row r="7" spans="1:19" s="122" customFormat="1" ht="20.25" customHeight="1" x14ac:dyDescent="0.25">
      <c r="A7" s="125" t="s">
        <v>51</v>
      </c>
      <c r="B7" s="125"/>
      <c r="C7" s="126"/>
      <c r="D7" s="127"/>
      <c r="E7" s="127"/>
      <c r="F7" s="127"/>
      <c r="G7" s="127"/>
    </row>
    <row r="8" spans="1:19" s="122" customFormat="1" ht="27" customHeight="1" x14ac:dyDescent="0.2">
      <c r="A8" s="123"/>
      <c r="B8" s="124" t="s">
        <v>52</v>
      </c>
      <c r="C8" s="124"/>
      <c r="D8" s="124"/>
      <c r="E8" s="124"/>
      <c r="F8" s="124"/>
      <c r="G8" s="124"/>
      <c r="H8" s="124"/>
      <c r="I8" s="124"/>
    </row>
    <row r="9" spans="1:19" ht="15" customHeight="1" x14ac:dyDescent="0.2"/>
    <row r="10" spans="1:19" ht="15" customHeight="1" x14ac:dyDescent="0.2"/>
    <row r="11" spans="1:19" ht="11.25" customHeight="1" thickBot="1" x14ac:dyDescent="0.25"/>
    <row r="12" spans="1:19" s="128" customFormat="1" ht="13.5" thickBot="1" x14ac:dyDescent="0.25">
      <c r="B12" s="129"/>
      <c r="C12" s="130"/>
      <c r="D12" s="131"/>
      <c r="E12" s="129"/>
      <c r="F12" s="130"/>
      <c r="G12" s="131"/>
      <c r="H12" s="129"/>
      <c r="I12" s="130"/>
      <c r="J12" s="131"/>
      <c r="K12" s="129"/>
      <c r="L12" s="130"/>
      <c r="M12" s="131"/>
      <c r="N12" s="129"/>
      <c r="O12" s="130"/>
      <c r="P12" s="131"/>
      <c r="Q12" s="129"/>
      <c r="R12" s="130"/>
      <c r="S12" s="131"/>
    </row>
    <row r="13" spans="1:19" s="128" customFormat="1" ht="93" customHeight="1" x14ac:dyDescent="0.2">
      <c r="B13" s="132" t="s">
        <v>53</v>
      </c>
      <c r="C13" s="133"/>
      <c r="D13" s="134"/>
      <c r="E13" s="132" t="s">
        <v>54</v>
      </c>
      <c r="F13" s="135"/>
      <c r="G13" s="136"/>
      <c r="H13" s="132" t="s">
        <v>55</v>
      </c>
      <c r="I13" s="135"/>
      <c r="J13" s="136"/>
      <c r="K13" s="132" t="s">
        <v>56</v>
      </c>
      <c r="L13" s="135"/>
      <c r="M13" s="136"/>
      <c r="N13" s="137" t="s">
        <v>57</v>
      </c>
      <c r="O13" s="138"/>
      <c r="P13" s="139"/>
      <c r="Q13" s="132" t="s">
        <v>58</v>
      </c>
      <c r="R13" s="135"/>
      <c r="S13" s="136"/>
    </row>
    <row r="14" spans="1:19" s="144" customFormat="1" ht="11.25" customHeight="1" x14ac:dyDescent="0.2">
      <c r="A14" s="140"/>
      <c r="B14" s="141" t="s">
        <v>59</v>
      </c>
      <c r="C14" s="142"/>
      <c r="D14" s="143"/>
      <c r="E14" s="141" t="s">
        <v>59</v>
      </c>
      <c r="F14" s="142"/>
      <c r="G14" s="143"/>
      <c r="H14" s="141" t="s">
        <v>59</v>
      </c>
      <c r="I14" s="142"/>
      <c r="J14" s="143"/>
      <c r="K14" s="141" t="s">
        <v>59</v>
      </c>
      <c r="L14" s="142"/>
      <c r="M14" s="143"/>
      <c r="N14" s="141" t="s">
        <v>59</v>
      </c>
      <c r="O14" s="142"/>
      <c r="P14" s="143"/>
      <c r="Q14" s="141" t="s">
        <v>59</v>
      </c>
      <c r="R14" s="142"/>
      <c r="S14" s="143"/>
    </row>
    <row r="15" spans="1:19" s="144" customFormat="1" x14ac:dyDescent="0.2">
      <c r="A15" s="145" t="s">
        <v>41</v>
      </c>
      <c r="B15" s="146"/>
      <c r="C15" s="147"/>
      <c r="D15" s="148"/>
      <c r="E15" s="146"/>
      <c r="F15" s="147"/>
      <c r="G15" s="148"/>
      <c r="H15" s="146"/>
      <c r="I15" s="147"/>
      <c r="J15" s="148"/>
      <c r="K15" s="146"/>
      <c r="L15" s="147"/>
      <c r="M15" s="148"/>
      <c r="N15" s="149"/>
      <c r="O15" s="150"/>
      <c r="P15" s="151"/>
      <c r="Q15" s="146"/>
      <c r="R15" s="147"/>
      <c r="S15" s="148"/>
    </row>
    <row r="16" spans="1:19" s="144" customFormat="1" x14ac:dyDescent="0.2">
      <c r="A16" s="145" t="s">
        <v>33</v>
      </c>
      <c r="B16" s="152"/>
      <c r="C16" s="153"/>
      <c r="D16" s="154"/>
      <c r="E16" s="152"/>
      <c r="F16" s="153"/>
      <c r="G16" s="154"/>
      <c r="H16" s="152"/>
      <c r="I16" s="153"/>
      <c r="J16" s="154"/>
      <c r="K16" s="152"/>
      <c r="L16" s="153"/>
      <c r="M16" s="154"/>
      <c r="N16" s="155"/>
      <c r="O16" s="156"/>
      <c r="P16" s="157"/>
      <c r="Q16" s="152"/>
      <c r="R16" s="153"/>
      <c r="S16" s="154"/>
    </row>
    <row r="17" spans="1:19" s="159" customFormat="1" ht="7.5" customHeight="1" x14ac:dyDescent="0.2">
      <c r="A17" s="158"/>
      <c r="B17" s="158"/>
      <c r="C17" s="158"/>
      <c r="D17" s="158"/>
      <c r="E17" s="158"/>
      <c r="F17" s="158"/>
      <c r="G17" s="158"/>
      <c r="H17" s="158"/>
      <c r="I17" s="158"/>
      <c r="J17" s="158"/>
      <c r="K17" s="158"/>
      <c r="L17" s="158"/>
      <c r="M17" s="158"/>
      <c r="N17" s="158"/>
      <c r="O17" s="158"/>
      <c r="P17" s="158"/>
      <c r="Q17" s="158"/>
      <c r="R17" s="158"/>
      <c r="S17" s="158"/>
    </row>
    <row r="18" spans="1:19" s="160" customFormat="1" ht="6.75" customHeight="1" x14ac:dyDescent="0.2"/>
    <row r="20" spans="1:19" x14ac:dyDescent="0.2">
      <c r="A20" s="161"/>
      <c r="G20" s="162"/>
      <c r="H20" s="162"/>
    </row>
    <row r="21" spans="1:19" x14ac:dyDescent="0.2">
      <c r="A21" s="163" t="s">
        <v>60</v>
      </c>
      <c r="B21" s="164"/>
      <c r="C21" s="164"/>
      <c r="D21" s="164"/>
      <c r="G21" s="162"/>
      <c r="H21" s="162"/>
      <c r="I21" s="162"/>
      <c r="J21" s="162"/>
    </row>
    <row r="22" spans="1:19" ht="15" x14ac:dyDescent="0.25">
      <c r="A22" s="164"/>
      <c r="C22" s="165"/>
      <c r="D22" s="164"/>
      <c r="F22" s="164"/>
      <c r="G22" s="164"/>
      <c r="H22" s="164"/>
      <c r="I22" s="164"/>
      <c r="J22" s="162"/>
    </row>
    <row r="23" spans="1:19" ht="15" x14ac:dyDescent="0.25">
      <c r="A23" s="166"/>
      <c r="C23" s="165"/>
      <c r="D23" s="164"/>
      <c r="F23" s="164"/>
      <c r="G23" s="164"/>
      <c r="H23" s="164"/>
      <c r="I23" s="164"/>
      <c r="J23" s="162"/>
    </row>
    <row r="24" spans="1:19" ht="15" x14ac:dyDescent="0.25">
      <c r="A24" s="166"/>
      <c r="C24" s="165"/>
      <c r="D24" s="164"/>
      <c r="F24" s="164"/>
      <c r="G24" s="164"/>
      <c r="H24" s="164"/>
      <c r="I24" s="164"/>
      <c r="J24" s="162"/>
    </row>
    <row r="25" spans="1:19" ht="15" x14ac:dyDescent="0.25">
      <c r="A25" s="164"/>
      <c r="C25" s="165"/>
      <c r="D25" s="164"/>
      <c r="F25" s="164"/>
      <c r="G25" s="164"/>
      <c r="H25" s="164"/>
      <c r="I25" s="164"/>
      <c r="J25" s="162"/>
    </row>
    <row r="26" spans="1:19" ht="15" x14ac:dyDescent="0.25">
      <c r="A26" s="164"/>
      <c r="C26" s="165"/>
      <c r="D26" s="164"/>
      <c r="F26" s="164"/>
      <c r="G26" s="164"/>
      <c r="H26" s="164"/>
      <c r="I26" s="164"/>
      <c r="J26" s="162"/>
    </row>
    <row r="27" spans="1:19" ht="7.5" customHeight="1" x14ac:dyDescent="0.2">
      <c r="A27" s="164"/>
      <c r="B27" s="164"/>
      <c r="C27" s="167"/>
      <c r="D27" s="164"/>
      <c r="E27" s="164"/>
      <c r="F27" s="164"/>
      <c r="G27" s="164"/>
      <c r="H27" s="164"/>
      <c r="I27" s="164"/>
      <c r="J27" s="162"/>
    </row>
    <row r="28" spans="1:19" x14ac:dyDescent="0.2">
      <c r="A28" s="168"/>
      <c r="B28" s="164"/>
      <c r="C28" s="167"/>
      <c r="D28" s="164"/>
      <c r="G28" s="162"/>
      <c r="H28" s="162"/>
      <c r="I28" s="162"/>
      <c r="J28" s="162"/>
    </row>
    <row r="29" spans="1:19" x14ac:dyDescent="0.2">
      <c r="A29" s="164"/>
      <c r="B29" s="164"/>
      <c r="C29" s="169"/>
      <c r="D29" s="164"/>
      <c r="G29" s="162"/>
      <c r="H29" s="162"/>
      <c r="I29" s="162"/>
      <c r="J29" s="162"/>
    </row>
    <row r="30" spans="1:19" x14ac:dyDescent="0.2">
      <c r="I30" s="162"/>
      <c r="J30" s="162"/>
      <c r="K30" s="162"/>
      <c r="L30" s="162"/>
    </row>
    <row r="31" spans="1:19" x14ac:dyDescent="0.2">
      <c r="I31" s="162"/>
      <c r="J31" s="162"/>
      <c r="K31" s="162"/>
      <c r="L31" s="162"/>
      <c r="M31" s="162"/>
    </row>
    <row r="32" spans="1:19" x14ac:dyDescent="0.2">
      <c r="L32" s="162"/>
      <c r="M32" s="162"/>
    </row>
    <row r="33" spans="1:13" x14ac:dyDescent="0.2">
      <c r="L33" s="162"/>
      <c r="M33" s="162"/>
    </row>
    <row r="34" spans="1:13" x14ac:dyDescent="0.2">
      <c r="L34" s="162"/>
      <c r="M34" s="162"/>
    </row>
    <row r="35" spans="1:13" x14ac:dyDescent="0.2">
      <c r="L35" s="162"/>
      <c r="M35" s="162"/>
    </row>
    <row r="48" spans="1:13" x14ac:dyDescent="0.2">
      <c r="A48" s="170" t="s">
        <v>61</v>
      </c>
    </row>
  </sheetData>
  <mergeCells count="38">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2021-04-07T19:18:26Z</dcterms:modified>
</cp:coreProperties>
</file>