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cial Reporting\Financial_Reporting_Dept\Cost Accounting\FY2020\Approved Billing Rates\"/>
    </mc:Choice>
  </mc:AlternateContent>
  <bookViews>
    <workbookView xWindow="0" yWindow="0" windowWidth="28800" windowHeight="11535"/>
  </bookViews>
  <sheets>
    <sheet name="Billing R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H89" i="1" s="1"/>
  <c r="C89" i="1"/>
  <c r="G87" i="1"/>
  <c r="G81" i="1"/>
  <c r="H81" i="1" s="1"/>
  <c r="D81" i="1"/>
  <c r="E81" i="1" s="1"/>
  <c r="G79" i="1"/>
  <c r="G73" i="1"/>
  <c r="H73" i="1" s="1"/>
  <c r="C73" i="1"/>
  <c r="D73" i="1" s="1"/>
  <c r="E73" i="1" s="1"/>
  <c r="G71" i="1"/>
  <c r="H65" i="1"/>
  <c r="G65" i="1"/>
  <c r="E65" i="1"/>
  <c r="D65" i="1"/>
  <c r="H64" i="1"/>
  <c r="G64" i="1"/>
  <c r="E64" i="1"/>
  <c r="D64" i="1"/>
  <c r="H63" i="1"/>
  <c r="G63" i="1"/>
  <c r="E63" i="1"/>
  <c r="D63" i="1"/>
  <c r="H62" i="1"/>
  <c r="G62" i="1"/>
  <c r="E62" i="1"/>
  <c r="D62" i="1"/>
  <c r="H61" i="1"/>
  <c r="G61" i="1"/>
  <c r="E61" i="1"/>
  <c r="D61" i="1"/>
  <c r="H60" i="1"/>
  <c r="G60" i="1"/>
  <c r="E60" i="1"/>
  <c r="D60" i="1"/>
  <c r="H59" i="1"/>
  <c r="G59" i="1"/>
  <c r="E59" i="1"/>
  <c r="D59" i="1"/>
  <c r="H58" i="1"/>
  <c r="G58" i="1"/>
  <c r="E58" i="1"/>
  <c r="D58" i="1"/>
  <c r="H57" i="1"/>
  <c r="G57" i="1"/>
  <c r="E57" i="1"/>
  <c r="D57" i="1"/>
  <c r="H56" i="1"/>
  <c r="G56" i="1"/>
  <c r="E56" i="1"/>
  <c r="D56" i="1"/>
  <c r="G54" i="1"/>
  <c r="G47" i="1"/>
  <c r="H47" i="1" s="1"/>
  <c r="D47" i="1"/>
  <c r="E47" i="1" s="1"/>
  <c r="G41" i="1"/>
  <c r="G35" i="1"/>
  <c r="H35" i="1" s="1"/>
  <c r="G32" i="1"/>
  <c r="G24" i="1"/>
  <c r="H24" i="1" s="1"/>
  <c r="G23" i="1"/>
  <c r="H23" i="1" s="1"/>
  <c r="G22" i="1"/>
  <c r="H22" i="1" s="1"/>
  <c r="G21" i="1"/>
  <c r="H21" i="1" s="1"/>
  <c r="G18" i="1"/>
  <c r="H18" i="1" s="1"/>
  <c r="G17" i="1"/>
  <c r="H17" i="1" s="1"/>
  <c r="G12" i="1"/>
  <c r="H12" i="1" s="1"/>
  <c r="C12" i="1"/>
  <c r="G11" i="1"/>
  <c r="H11" i="1" s="1"/>
  <c r="C11" i="1"/>
  <c r="D11" i="1" s="1"/>
  <c r="E11" i="1" s="1"/>
  <c r="G10" i="1"/>
  <c r="H10" i="1" s="1"/>
  <c r="C10" i="1"/>
  <c r="H9" i="1"/>
  <c r="G9" i="1"/>
  <c r="C9" i="1"/>
  <c r="G7" i="1"/>
  <c r="E9" i="1" l="1"/>
  <c r="D10" i="1"/>
  <c r="E10" i="1" s="1"/>
  <c r="D89" i="1"/>
  <c r="E89" i="1" s="1"/>
  <c r="D12" i="1"/>
  <c r="E12" i="1" s="1"/>
  <c r="D9" i="1"/>
</calcChain>
</file>

<file path=xl/sharedStrings.xml><?xml version="1.0" encoding="utf-8"?>
<sst xmlns="http://schemas.openxmlformats.org/spreadsheetml/2006/main" count="179" uniqueCount="59">
  <si>
    <t xml:space="preserve">FY 2020 Billing Rates </t>
  </si>
  <si>
    <t>Chemistry Service Facilities</t>
  </si>
  <si>
    <t>Current University IDC Rate</t>
  </si>
  <si>
    <t>Core X-ray Facility (J. Korp &amp; X. Wang)</t>
  </si>
  <si>
    <t>UH Main</t>
  </si>
  <si>
    <t>Non-UH Academic</t>
  </si>
  <si>
    <t>Industry</t>
  </si>
  <si>
    <t>IDC Rate</t>
  </si>
  <si>
    <t>TYPE OF EXPERIMENT</t>
  </si>
  <si>
    <t>Charge (flat rate)</t>
  </si>
  <si>
    <t>Flat Rate</t>
  </si>
  <si>
    <t>IDC</t>
  </si>
  <si>
    <t>Total Rate</t>
  </si>
  <si>
    <t>Crystallographic analysis - rate after the first day and the data is refined by manager</t>
  </si>
  <si>
    <t>Crystallographic Analysis - when the data is refined by the user</t>
  </si>
  <si>
    <t>Crystallographic Analysis - when the data is aborted</t>
  </si>
  <si>
    <t xml:space="preserve">Determination of a unit cell </t>
  </si>
  <si>
    <t xml:space="preserve">   Subtotal X-ray experiments</t>
  </si>
  <si>
    <t>X-Ray Diffractometers</t>
  </si>
  <si>
    <t>UH</t>
  </si>
  <si>
    <t>Charge (per hour)</t>
  </si>
  <si>
    <t>X-Ray powder diffractometer, do it yourself</t>
  </si>
  <si>
    <t>X-Ray powder diffractometer, performed by technician</t>
  </si>
  <si>
    <t>CCD  X-ray diffractometer:  A full data set is collected overnight, structure is solved and a comprehensive report is issued, including full tables, figures and CIF files</t>
  </si>
  <si>
    <t>CCD  X-ray diffractometer: A full data set is collected overnight, the raw data is reduced and corrected for absorption and the data is transferred to the customer to solve/process</t>
  </si>
  <si>
    <t>CCD  X-ray diffractometer: A  one-hour data set is collected, the structure is solved but then abandoned by the customer</t>
  </si>
  <si>
    <t>CCD  X-ray diffractometer: A matrix is collectedl and the cell constaints are determined, but the sample is abandoned at the request of the customer</t>
  </si>
  <si>
    <t xml:space="preserve">   Subtotal x-ray diffractometer usage</t>
  </si>
  <si>
    <t xml:space="preserve">TOTAL ALL CORE X-RAY </t>
  </si>
  <si>
    <t>Core Surface Analysis Facility (B. Makarenko)</t>
  </si>
  <si>
    <t>Machine time "do it yourself"</t>
  </si>
  <si>
    <t>Machine time with technician</t>
  </si>
  <si>
    <t>NMR Facility (Scott Smith)</t>
  </si>
  <si>
    <t>SERVICE</t>
  </si>
  <si>
    <t>8am-5pm Mon-Fri</t>
  </si>
  <si>
    <t>n/a</t>
  </si>
  <si>
    <t>5pm-8pm Mon-Fri</t>
  </si>
  <si>
    <t>8pm-8am Mon-Fri (overnight)</t>
  </si>
  <si>
    <t>8am Sat - 8am Mon (weekend)</t>
  </si>
  <si>
    <t>Non-UH  Users Hourly rate</t>
  </si>
  <si>
    <t>Mass Spectrometry Facility (C. Cai &amp; G. Qin)</t>
  </si>
  <si>
    <t>Charge (per sample)</t>
  </si>
  <si>
    <t>Exactive  Nanomate for MS of purified smples (m/z &lt; 4000)</t>
  </si>
  <si>
    <t>Exactive Nanomate for MS/MS of purified smples (m/z &lt; 4000)</t>
  </si>
  <si>
    <t>timsTOF Pro NanoLC MS/MS with PASE for proteomics</t>
  </si>
  <si>
    <t>Proteomics sample cleanup &amp; total protein quantification</t>
  </si>
  <si>
    <t>Protein digestion &amp; peptide QC</t>
  </si>
  <si>
    <t>Protein/peptide fractionation</t>
  </si>
  <si>
    <t>Consulation, additional data analysis, method development</t>
  </si>
  <si>
    <t>LTQ XL low resolution ESI MSn direct infusion</t>
  </si>
  <si>
    <t>LTQ XL low resolution ESI LC MSn</t>
  </si>
  <si>
    <t>LCQ Deca XP low resolution ESI MSn direct infusion</t>
  </si>
  <si>
    <t>Machine Shop (M. Bushman)</t>
  </si>
  <si>
    <t>Machine Shop Services</t>
  </si>
  <si>
    <t>Glass Shop (Nathan Bonnet)</t>
  </si>
  <si>
    <t>Charge (per hours)</t>
  </si>
  <si>
    <t>Glass Shop Services</t>
  </si>
  <si>
    <t>ELECTRONIC SHOP (H. Hofmeister)</t>
  </si>
  <si>
    <t>Electronic Shop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</si>
</sst>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2" borderId="0" xfId="0" applyFont="1" applyFill="1"/>
    <xf numFmtId="0" fontId="0" fillId="2" borderId="0" xfId="0" applyFill="1"/>
    <xf numFmtId="164" fontId="6" fillId="2" borderId="0" xfId="1" applyNumberFormat="1" applyFont="1" applyFill="1"/>
    <xf numFmtId="0" fontId="3" fillId="0" borderId="0" xfId="0" applyFont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3" borderId="4" xfId="0" applyFont="1" applyFill="1" applyBorder="1" applyAlignment="1"/>
    <xf numFmtId="0" fontId="9" fillId="0" borderId="0" xfId="0" applyFont="1"/>
    <xf numFmtId="0" fontId="8" fillId="0" borderId="5" xfId="0" applyFont="1" applyFill="1" applyBorder="1" applyAlignment="1">
      <alignment horizontal="center"/>
    </xf>
    <xf numFmtId="10" fontId="8" fillId="0" borderId="6" xfId="0" applyNumberFormat="1" applyFont="1" applyFill="1" applyBorder="1" applyAlignment="1">
      <alignment horizontal="center"/>
    </xf>
    <xf numFmtId="10" fontId="8" fillId="0" borderId="7" xfId="0" applyNumberFormat="1" applyFont="1" applyFill="1" applyBorder="1" applyAlignment="1">
      <alignment horizontal="center" wrapText="1"/>
    </xf>
    <xf numFmtId="10" fontId="8" fillId="0" borderId="8" xfId="0" applyNumberFormat="1" applyFont="1" applyFill="1" applyBorder="1" applyAlignment="1">
      <alignment horizontal="center" wrapText="1"/>
    </xf>
    <xf numFmtId="10" fontId="8" fillId="0" borderId="9" xfId="0" applyNumberFormat="1" applyFont="1" applyFill="1" applyBorder="1" applyAlignment="1">
      <alignment horizontal="center" wrapText="1"/>
    </xf>
    <xf numFmtId="10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/>
    <xf numFmtId="10" fontId="8" fillId="0" borderId="10" xfId="0" applyNumberFormat="1" applyFont="1" applyFill="1" applyBorder="1" applyAlignment="1">
      <alignment horizontal="center"/>
    </xf>
    <xf numFmtId="10" fontId="8" fillId="0" borderId="10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10" fontId="8" fillId="0" borderId="1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44" fontId="9" fillId="0" borderId="15" xfId="2" applyFont="1" applyFill="1" applyBorder="1"/>
    <xf numFmtId="44" fontId="9" fillId="4" borderId="15" xfId="2" applyFont="1" applyFill="1" applyBorder="1"/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/>
    <xf numFmtId="0" fontId="0" fillId="0" borderId="16" xfId="0" applyBorder="1"/>
    <xf numFmtId="0" fontId="3" fillId="0" borderId="18" xfId="0" applyFont="1" applyFill="1" applyBorder="1" applyAlignment="1"/>
    <xf numFmtId="0" fontId="8" fillId="0" borderId="15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44" fontId="9" fillId="0" borderId="13" xfId="2" applyFont="1" applyFill="1" applyBorder="1"/>
    <xf numFmtId="44" fontId="9" fillId="0" borderId="19" xfId="2" applyFont="1" applyFill="1" applyBorder="1"/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44" fontId="9" fillId="0" borderId="0" xfId="2" applyFont="1" applyFill="1" applyBorder="1"/>
    <xf numFmtId="44" fontId="9" fillId="0" borderId="20" xfId="2" applyFont="1" applyFill="1" applyBorder="1"/>
    <xf numFmtId="0" fontId="9" fillId="0" borderId="16" xfId="0" applyFont="1" applyFill="1" applyBorder="1"/>
    <xf numFmtId="0" fontId="0" fillId="0" borderId="21" xfId="0" applyBorder="1"/>
    <xf numFmtId="0" fontId="0" fillId="0" borderId="22" xfId="0" applyBorder="1"/>
    <xf numFmtId="0" fontId="0" fillId="0" borderId="0" xfId="0" applyFill="1"/>
    <xf numFmtId="44" fontId="9" fillId="0" borderId="7" xfId="2" applyFont="1" applyFill="1" applyBorder="1"/>
    <xf numFmtId="0" fontId="9" fillId="0" borderId="0" xfId="0" applyFont="1" applyFill="1" applyBorder="1"/>
    <xf numFmtId="0" fontId="0" fillId="0" borderId="17" xfId="0" applyBorder="1"/>
    <xf numFmtId="0" fontId="9" fillId="0" borderId="23" xfId="0" applyFont="1" applyFill="1" applyBorder="1"/>
    <xf numFmtId="0" fontId="10" fillId="0" borderId="17" xfId="0" applyFont="1" applyFill="1" applyBorder="1" applyAlignment="1">
      <alignment horizontal="right"/>
    </xf>
    <xf numFmtId="44" fontId="9" fillId="0" borderId="17" xfId="0" applyNumberFormat="1" applyFont="1" applyFill="1" applyBorder="1"/>
    <xf numFmtId="0" fontId="10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10" fontId="8" fillId="0" borderId="7" xfId="0" applyNumberFormat="1" applyFont="1" applyFill="1" applyBorder="1" applyAlignment="1">
      <alignment horizontal="center" wrapText="1"/>
    </xf>
    <xf numFmtId="10" fontId="8" fillId="0" borderId="8" xfId="0" applyNumberFormat="1" applyFont="1" applyFill="1" applyBorder="1" applyAlignment="1">
      <alignment horizontal="center" wrapText="1"/>
    </xf>
    <xf numFmtId="10" fontId="8" fillId="0" borderId="9" xfId="0" applyNumberFormat="1" applyFont="1" applyFill="1" applyBorder="1" applyAlignment="1">
      <alignment horizontal="center" wrapText="1"/>
    </xf>
    <xf numFmtId="164" fontId="8" fillId="0" borderId="8" xfId="0" applyNumberFormat="1" applyFont="1" applyFill="1" applyBorder="1" applyAlignment="1">
      <alignment horizontal="center" wrapText="1"/>
    </xf>
  </cellXfs>
  <cellStyles count="3">
    <cellStyle name="Currency 4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9</xdr:row>
      <xdr:rowOff>57150</xdr:rowOff>
    </xdr:from>
    <xdr:to>
      <xdr:col>7</xdr:col>
      <xdr:colOff>333375</xdr:colOff>
      <xdr:row>9</xdr:row>
      <xdr:rowOff>266700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38775" y="2286000"/>
          <a:ext cx="1752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  <xdr:twoCellAnchor>
    <xdr:from>
      <xdr:col>5</xdr:col>
      <xdr:colOff>123825</xdr:colOff>
      <xdr:row>9</xdr:row>
      <xdr:rowOff>323850</xdr:rowOff>
    </xdr:from>
    <xdr:to>
      <xdr:col>7</xdr:col>
      <xdr:colOff>342900</xdr:colOff>
      <xdr:row>10</xdr:row>
      <xdr:rowOff>257175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57825" y="2552700"/>
          <a:ext cx="17430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  <xdr:twoCellAnchor>
    <xdr:from>
      <xdr:col>5</xdr:col>
      <xdr:colOff>161925</xdr:colOff>
      <xdr:row>11</xdr:row>
      <xdr:rowOff>9525</xdr:rowOff>
    </xdr:from>
    <xdr:to>
      <xdr:col>7</xdr:col>
      <xdr:colOff>276225</xdr:colOff>
      <xdr:row>12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495925" y="2847975"/>
          <a:ext cx="1638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  <xdr:twoCellAnchor>
    <xdr:from>
      <xdr:col>5</xdr:col>
      <xdr:colOff>342900</xdr:colOff>
      <xdr:row>16</xdr:row>
      <xdr:rowOff>28575</xdr:rowOff>
    </xdr:from>
    <xdr:to>
      <xdr:col>7</xdr:col>
      <xdr:colOff>95250</xdr:colOff>
      <xdr:row>16</xdr:row>
      <xdr:rowOff>219075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76900" y="4019550"/>
          <a:ext cx="1276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  <xdr:twoCellAnchor>
    <xdr:from>
      <xdr:col>5</xdr:col>
      <xdr:colOff>276225</xdr:colOff>
      <xdr:row>22</xdr:row>
      <xdr:rowOff>219075</xdr:rowOff>
    </xdr:from>
    <xdr:to>
      <xdr:col>7</xdr:col>
      <xdr:colOff>180975</xdr:colOff>
      <xdr:row>22</xdr:row>
      <xdr:rowOff>438150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610225" y="6372225"/>
          <a:ext cx="1428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  <xdr:twoCellAnchor>
    <xdr:from>
      <xdr:col>5</xdr:col>
      <xdr:colOff>333375</xdr:colOff>
      <xdr:row>23</xdr:row>
      <xdr:rowOff>171450</xdr:rowOff>
    </xdr:from>
    <xdr:to>
      <xdr:col>7</xdr:col>
      <xdr:colOff>133350</xdr:colOff>
      <xdr:row>23</xdr:row>
      <xdr:rowOff>333375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667375" y="6743700"/>
          <a:ext cx="1323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  <xdr:twoCellAnchor>
    <xdr:from>
      <xdr:col>5</xdr:col>
      <xdr:colOff>76200</xdr:colOff>
      <xdr:row>33</xdr:row>
      <xdr:rowOff>28575</xdr:rowOff>
    </xdr:from>
    <xdr:to>
      <xdr:col>6</xdr:col>
      <xdr:colOff>200025</xdr:colOff>
      <xdr:row>34</xdr:row>
      <xdr:rowOff>28575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410200" y="8715375"/>
          <a:ext cx="885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Q10" sqref="Q10"/>
    </sheetView>
  </sheetViews>
  <sheetFormatPr defaultColWidth="8.85546875" defaultRowHeight="12.75" x14ac:dyDescent="0.2"/>
  <cols>
    <col min="1" max="1" width="38" bestFit="1" customWidth="1"/>
    <col min="2" max="3" width="11.42578125" bestFit="1" customWidth="1"/>
    <col min="4" max="4" width="7.7109375" bestFit="1" customWidth="1"/>
    <col min="5" max="8" width="11.42578125" bestFit="1" customWidth="1"/>
    <col min="9" max="9" width="1.710937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 x14ac:dyDescent="0.2">
      <c r="A2" s="4" t="s">
        <v>1</v>
      </c>
    </row>
    <row r="3" spans="1:9" x14ac:dyDescent="0.2">
      <c r="A3" s="5" t="s">
        <v>2</v>
      </c>
      <c r="B3" s="6"/>
      <c r="C3" s="6"/>
      <c r="D3" s="6"/>
      <c r="E3" s="7">
        <v>0.53</v>
      </c>
      <c r="F3" s="3"/>
      <c r="G3" s="3"/>
      <c r="H3" s="3"/>
      <c r="I3" s="3"/>
    </row>
    <row r="4" spans="1:9" ht="13.5" thickBot="1" x14ac:dyDescent="0.25">
      <c r="A4" s="8"/>
    </row>
    <row r="5" spans="1:9" s="12" customFormat="1" ht="23.45" customHeight="1" x14ac:dyDescent="0.25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s="19" customFormat="1" ht="23.45" customHeight="1" x14ac:dyDescent="0.2">
      <c r="A6" s="13"/>
      <c r="B6" s="14" t="s">
        <v>4</v>
      </c>
      <c r="C6" s="15" t="s">
        <v>5</v>
      </c>
      <c r="D6" s="16"/>
      <c r="E6" s="16"/>
      <c r="F6" s="15" t="s">
        <v>6</v>
      </c>
      <c r="G6" s="16"/>
      <c r="H6" s="17"/>
      <c r="I6" s="18"/>
    </row>
    <row r="7" spans="1:9" s="19" customFormat="1" ht="16.5" customHeight="1" x14ac:dyDescent="0.2">
      <c r="A7" s="13"/>
      <c r="B7" s="20"/>
      <c r="C7" s="21" t="s">
        <v>7</v>
      </c>
      <c r="D7" s="22">
        <v>0</v>
      </c>
      <c r="E7" s="23"/>
      <c r="F7" s="21" t="s">
        <v>7</v>
      </c>
      <c r="G7" s="24">
        <f>$E$3</f>
        <v>0.53</v>
      </c>
      <c r="H7" s="23"/>
      <c r="I7" s="18"/>
    </row>
    <row r="8" spans="1:9" s="12" customFormat="1" ht="34.5" customHeight="1" x14ac:dyDescent="0.2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6" t="s">
        <v>10</v>
      </c>
      <c r="G8" s="26" t="s">
        <v>11</v>
      </c>
      <c r="H8" s="26" t="s">
        <v>12</v>
      </c>
      <c r="I8" s="26"/>
    </row>
    <row r="9" spans="1:9" s="12" customFormat="1" ht="22.5" x14ac:dyDescent="0.2">
      <c r="A9" s="27" t="s">
        <v>13</v>
      </c>
      <c r="B9" s="28">
        <v>150</v>
      </c>
      <c r="C9" s="28">
        <f>B9</f>
        <v>150</v>
      </c>
      <c r="D9" s="28">
        <f>C9*$D$7</f>
        <v>0</v>
      </c>
      <c r="E9" s="28">
        <f>C9+D9</f>
        <v>150</v>
      </c>
      <c r="F9" s="28">
        <v>300</v>
      </c>
      <c r="G9" s="28">
        <f>F9*$E$3</f>
        <v>159</v>
      </c>
      <c r="H9" s="28">
        <f>F9+G9</f>
        <v>459</v>
      </c>
      <c r="I9" s="28"/>
    </row>
    <row r="10" spans="1:9" s="12" customFormat="1" ht="27" customHeight="1" x14ac:dyDescent="0.2">
      <c r="A10" s="27" t="s">
        <v>14</v>
      </c>
      <c r="B10" s="28">
        <v>75</v>
      </c>
      <c r="C10" s="28">
        <f>B10</f>
        <v>75</v>
      </c>
      <c r="D10" s="28">
        <f>C10*$D$7</f>
        <v>0</v>
      </c>
      <c r="E10" s="28">
        <f>C10+D10</f>
        <v>75</v>
      </c>
      <c r="F10" s="29">
        <v>0</v>
      </c>
      <c r="G10" s="29">
        <f>F10*$E$3</f>
        <v>0</v>
      </c>
      <c r="H10" s="29">
        <f>F10+G10</f>
        <v>0</v>
      </c>
      <c r="I10" s="28"/>
    </row>
    <row r="11" spans="1:9" s="12" customFormat="1" ht="21" customHeight="1" x14ac:dyDescent="0.2">
      <c r="A11" s="27" t="s">
        <v>15</v>
      </c>
      <c r="B11" s="28">
        <v>25</v>
      </c>
      <c r="C11" s="28">
        <f>B11</f>
        <v>25</v>
      </c>
      <c r="D11" s="28">
        <f>C11*$D$7</f>
        <v>0</v>
      </c>
      <c r="E11" s="28">
        <f>C11+D11</f>
        <v>25</v>
      </c>
      <c r="F11" s="29">
        <v>0</v>
      </c>
      <c r="G11" s="29">
        <f>F11*$E$3</f>
        <v>0</v>
      </c>
      <c r="H11" s="29">
        <f>F11+G11</f>
        <v>0</v>
      </c>
      <c r="I11" s="28"/>
    </row>
    <row r="12" spans="1:9" s="12" customFormat="1" ht="23.1" customHeight="1" x14ac:dyDescent="0.2">
      <c r="A12" s="27" t="s">
        <v>16</v>
      </c>
      <c r="B12" s="28">
        <v>15</v>
      </c>
      <c r="C12" s="28">
        <f>B12</f>
        <v>15</v>
      </c>
      <c r="D12" s="28">
        <f>C12*$D$7</f>
        <v>0</v>
      </c>
      <c r="E12" s="28">
        <f>C12+D12</f>
        <v>15</v>
      </c>
      <c r="F12" s="29">
        <v>0</v>
      </c>
      <c r="G12" s="29">
        <f>F12*$E$3</f>
        <v>0</v>
      </c>
      <c r="H12" s="29">
        <f>F12+G12</f>
        <v>0</v>
      </c>
      <c r="I12" s="28"/>
    </row>
    <row r="13" spans="1:9" s="12" customFormat="1" ht="20.100000000000001" customHeight="1" thickBot="1" x14ac:dyDescent="0.25">
      <c r="A13" s="30" t="s">
        <v>17</v>
      </c>
      <c r="B13" s="31"/>
      <c r="C13" s="31"/>
      <c r="D13" s="31"/>
      <c r="E13" s="31"/>
      <c r="F13" s="31"/>
      <c r="G13" s="31"/>
      <c r="H13" s="31"/>
      <c r="I13" s="31"/>
    </row>
    <row r="14" spans="1:9" ht="13.5" thickTop="1" x14ac:dyDescent="0.2">
      <c r="A14" s="32"/>
      <c r="B14" s="3"/>
      <c r="C14" s="3"/>
      <c r="D14" s="3"/>
      <c r="E14" s="3"/>
      <c r="F14" s="3"/>
      <c r="G14" s="3"/>
      <c r="H14" s="3"/>
      <c r="I14" s="3"/>
    </row>
    <row r="15" spans="1:9" x14ac:dyDescent="0.2">
      <c r="A15" s="33" t="s">
        <v>18</v>
      </c>
      <c r="B15" s="34" t="s">
        <v>19</v>
      </c>
      <c r="C15" s="35" t="s">
        <v>5</v>
      </c>
      <c r="D15" s="36"/>
      <c r="E15" s="37"/>
      <c r="F15" s="35" t="s">
        <v>6</v>
      </c>
      <c r="G15" s="36"/>
      <c r="H15" s="37"/>
      <c r="I15" s="38"/>
    </row>
    <row r="16" spans="1:9" ht="22.5" x14ac:dyDescent="0.2">
      <c r="A16" s="25" t="s">
        <v>8</v>
      </c>
      <c r="B16" s="26" t="s">
        <v>20</v>
      </c>
      <c r="C16" s="26" t="s">
        <v>10</v>
      </c>
      <c r="D16" s="26" t="s">
        <v>11</v>
      </c>
      <c r="E16" s="26" t="s">
        <v>12</v>
      </c>
      <c r="F16" s="26" t="s">
        <v>10</v>
      </c>
      <c r="G16" s="26" t="s">
        <v>11</v>
      </c>
      <c r="H16" s="26" t="s">
        <v>12</v>
      </c>
      <c r="I16" s="26"/>
    </row>
    <row r="17" spans="1:9" ht="30" customHeight="1" x14ac:dyDescent="0.2">
      <c r="A17" s="27" t="s">
        <v>21</v>
      </c>
      <c r="B17" s="28">
        <v>10</v>
      </c>
      <c r="C17" s="28">
        <v>10</v>
      </c>
      <c r="D17" s="28">
        <v>0</v>
      </c>
      <c r="E17" s="28">
        <v>10</v>
      </c>
      <c r="F17" s="29">
        <v>0</v>
      </c>
      <c r="G17" s="29">
        <f t="shared" ref="G17:G24" si="0">F17*$E$3</f>
        <v>0</v>
      </c>
      <c r="H17" s="29">
        <f t="shared" ref="H17:H24" si="1">F17+G17</f>
        <v>0</v>
      </c>
      <c r="I17" s="28"/>
    </row>
    <row r="18" spans="1:9" ht="15" customHeight="1" x14ac:dyDescent="0.2">
      <c r="A18" s="27" t="s">
        <v>22</v>
      </c>
      <c r="B18" s="28">
        <v>20</v>
      </c>
      <c r="C18" s="28">
        <v>20</v>
      </c>
      <c r="D18" s="28">
        <v>0</v>
      </c>
      <c r="E18" s="28">
        <v>20</v>
      </c>
      <c r="F18" s="28">
        <v>33.56</v>
      </c>
      <c r="G18" s="28">
        <f t="shared" si="0"/>
        <v>17.786800000000003</v>
      </c>
      <c r="H18" s="28">
        <f t="shared" si="1"/>
        <v>51.346800000000002</v>
      </c>
      <c r="I18" s="28"/>
    </row>
    <row r="19" spans="1:9" x14ac:dyDescent="0.2">
      <c r="A19" s="39"/>
      <c r="B19" s="40"/>
      <c r="C19" s="40"/>
      <c r="D19" s="40"/>
      <c r="E19" s="40"/>
      <c r="F19" s="40"/>
      <c r="G19" s="40"/>
      <c r="H19" s="40"/>
      <c r="I19" s="41"/>
    </row>
    <row r="20" spans="1:9" ht="22.5" x14ac:dyDescent="0.2">
      <c r="A20" s="42" t="s">
        <v>8</v>
      </c>
      <c r="B20" s="43" t="s">
        <v>9</v>
      </c>
      <c r="C20" s="43" t="s">
        <v>10</v>
      </c>
      <c r="D20" s="43" t="s">
        <v>11</v>
      </c>
      <c r="E20" s="43" t="s">
        <v>12</v>
      </c>
      <c r="F20" s="43" t="s">
        <v>10</v>
      </c>
      <c r="G20" s="43" t="s">
        <v>11</v>
      </c>
      <c r="H20" s="43" t="s">
        <v>12</v>
      </c>
      <c r="I20" s="44"/>
    </row>
    <row r="21" spans="1:9" ht="45" x14ac:dyDescent="0.2">
      <c r="A21" s="27" t="s">
        <v>23</v>
      </c>
      <c r="B21" s="28">
        <v>260</v>
      </c>
      <c r="C21" s="28">
        <v>260</v>
      </c>
      <c r="D21" s="28">
        <v>0</v>
      </c>
      <c r="E21" s="28">
        <v>260</v>
      </c>
      <c r="F21" s="28">
        <v>320</v>
      </c>
      <c r="G21" s="28">
        <f t="shared" si="0"/>
        <v>169.60000000000002</v>
      </c>
      <c r="H21" s="28">
        <f t="shared" si="1"/>
        <v>489.6</v>
      </c>
      <c r="I21" s="45"/>
    </row>
    <row r="22" spans="1:9" ht="45" x14ac:dyDescent="0.2">
      <c r="A22" s="27" t="s">
        <v>24</v>
      </c>
      <c r="B22" s="28">
        <v>110</v>
      </c>
      <c r="C22" s="28">
        <v>110</v>
      </c>
      <c r="D22" s="28">
        <v>0</v>
      </c>
      <c r="E22" s="28">
        <v>110</v>
      </c>
      <c r="F22" s="28">
        <v>220</v>
      </c>
      <c r="G22" s="28">
        <f t="shared" si="0"/>
        <v>116.60000000000001</v>
      </c>
      <c r="H22" s="28">
        <f t="shared" si="1"/>
        <v>336.6</v>
      </c>
      <c r="I22" s="28"/>
    </row>
    <row r="23" spans="1:9" ht="33" customHeight="1" x14ac:dyDescent="0.2">
      <c r="A23" s="27" t="s">
        <v>25</v>
      </c>
      <c r="B23" s="28">
        <v>25</v>
      </c>
      <c r="C23" s="28">
        <v>25</v>
      </c>
      <c r="D23" s="28">
        <v>0</v>
      </c>
      <c r="E23" s="28">
        <v>25</v>
      </c>
      <c r="F23" s="29">
        <v>0</v>
      </c>
      <c r="G23" s="29">
        <f t="shared" si="0"/>
        <v>0</v>
      </c>
      <c r="H23" s="29">
        <f t="shared" si="1"/>
        <v>0</v>
      </c>
      <c r="I23" s="28"/>
    </row>
    <row r="24" spans="1:9" ht="33.75" x14ac:dyDescent="0.2">
      <c r="A24" s="27" t="s">
        <v>26</v>
      </c>
      <c r="B24" s="28">
        <v>15</v>
      </c>
      <c r="C24" s="28">
        <v>15</v>
      </c>
      <c r="D24" s="28">
        <v>0</v>
      </c>
      <c r="E24" s="28">
        <v>15</v>
      </c>
      <c r="F24" s="29">
        <v>0</v>
      </c>
      <c r="G24" s="29">
        <f t="shared" si="0"/>
        <v>0</v>
      </c>
      <c r="H24" s="29">
        <f t="shared" si="1"/>
        <v>0</v>
      </c>
      <c r="I24" s="28"/>
    </row>
    <row r="25" spans="1:9" ht="13.5" thickBot="1" x14ac:dyDescent="0.25">
      <c r="A25" s="46" t="s">
        <v>27</v>
      </c>
      <c r="B25" s="31"/>
      <c r="C25" s="31"/>
      <c r="D25" s="31"/>
      <c r="E25" s="31"/>
      <c r="F25" s="31"/>
      <c r="G25" s="31"/>
      <c r="H25" s="31"/>
      <c r="I25" s="31"/>
    </row>
    <row r="26" spans="1:9" ht="14.25" thickTop="1" thickBot="1" x14ac:dyDescent="0.25">
      <c r="A26" s="47" t="s">
        <v>28</v>
      </c>
      <c r="B26" s="48"/>
      <c r="C26" s="48"/>
      <c r="D26" s="48"/>
      <c r="E26" s="48"/>
      <c r="F26" s="48"/>
      <c r="G26" s="48"/>
      <c r="H26" s="48"/>
      <c r="I26" s="48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13.5" thickBo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18" x14ac:dyDescent="0.25">
      <c r="A30" s="9" t="s">
        <v>29</v>
      </c>
      <c r="B30" s="10"/>
      <c r="C30" s="10"/>
      <c r="D30" s="10"/>
      <c r="E30" s="10"/>
      <c r="F30" s="10"/>
      <c r="G30" s="10"/>
      <c r="H30" s="10"/>
      <c r="I30" s="11"/>
    </row>
    <row r="31" spans="1:9" s="49" customFormat="1" x14ac:dyDescent="0.2">
      <c r="A31" s="13"/>
      <c r="B31" s="14" t="s">
        <v>4</v>
      </c>
      <c r="C31" s="15" t="s">
        <v>5</v>
      </c>
      <c r="D31" s="16"/>
      <c r="E31" s="16"/>
      <c r="F31" s="15" t="s">
        <v>6</v>
      </c>
      <c r="G31" s="16"/>
      <c r="H31" s="17"/>
      <c r="I31" s="18"/>
    </row>
    <row r="32" spans="1:9" s="49" customFormat="1" x14ac:dyDescent="0.2">
      <c r="A32" s="13"/>
      <c r="B32" s="20"/>
      <c r="C32" s="21" t="s">
        <v>7</v>
      </c>
      <c r="D32" s="22">
        <v>0</v>
      </c>
      <c r="E32" s="22"/>
      <c r="F32" s="21" t="s">
        <v>7</v>
      </c>
      <c r="G32" s="24">
        <f>$E$3</f>
        <v>0.53</v>
      </c>
      <c r="H32" s="23"/>
      <c r="I32" s="18"/>
    </row>
    <row r="33" spans="1:9" ht="22.5" x14ac:dyDescent="0.2">
      <c r="A33" s="25" t="s">
        <v>8</v>
      </c>
      <c r="B33" s="26" t="s">
        <v>20</v>
      </c>
      <c r="C33" s="26" t="s">
        <v>10</v>
      </c>
      <c r="D33" s="26" t="s">
        <v>11</v>
      </c>
      <c r="E33" s="26" t="s">
        <v>12</v>
      </c>
      <c r="F33" s="26" t="s">
        <v>10</v>
      </c>
      <c r="G33" s="26" t="s">
        <v>11</v>
      </c>
      <c r="H33" s="26" t="s">
        <v>12</v>
      </c>
      <c r="I33" s="26"/>
    </row>
    <row r="34" spans="1:9" ht="12.95" customHeight="1" x14ac:dyDescent="0.2">
      <c r="A34" s="27" t="s">
        <v>30</v>
      </c>
      <c r="B34" s="28">
        <v>20</v>
      </c>
      <c r="C34" s="28">
        <v>20</v>
      </c>
      <c r="D34" s="28">
        <v>0</v>
      </c>
      <c r="E34" s="28">
        <v>20</v>
      </c>
      <c r="F34" s="29"/>
      <c r="G34" s="29">
        <v>0</v>
      </c>
      <c r="H34" s="29">
        <v>0</v>
      </c>
      <c r="I34" s="41"/>
    </row>
    <row r="35" spans="1:9" ht="12.95" customHeight="1" x14ac:dyDescent="0.2">
      <c r="A35" s="46" t="s">
        <v>31</v>
      </c>
      <c r="B35" s="28">
        <v>40</v>
      </c>
      <c r="C35" s="28">
        <v>40</v>
      </c>
      <c r="D35" s="28">
        <v>0</v>
      </c>
      <c r="E35" s="28">
        <v>40</v>
      </c>
      <c r="F35" s="28">
        <v>40</v>
      </c>
      <c r="G35" s="28">
        <f>F35*$E$3</f>
        <v>21.200000000000003</v>
      </c>
      <c r="H35" s="50">
        <f>SUM(F35:G35)</f>
        <v>61.2</v>
      </c>
      <c r="I35" s="51"/>
    </row>
    <row r="36" spans="1:9" ht="13.5" thickBot="1" x14ac:dyDescent="0.2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3.5" thickTop="1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ht="13.5" thickBo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s="12" customFormat="1" ht="23.45" customHeight="1" x14ac:dyDescent="0.25">
      <c r="A39" s="9" t="s">
        <v>32</v>
      </c>
      <c r="B39" s="10"/>
      <c r="C39" s="10"/>
      <c r="D39" s="10"/>
      <c r="E39" s="10"/>
      <c r="F39" s="10"/>
      <c r="G39" s="10"/>
      <c r="H39" s="10"/>
      <c r="I39" s="11"/>
    </row>
    <row r="40" spans="1:9" s="19" customFormat="1" ht="23.45" customHeight="1" x14ac:dyDescent="0.2">
      <c r="A40" s="13"/>
      <c r="B40" s="14" t="s">
        <v>4</v>
      </c>
      <c r="C40" s="15" t="s">
        <v>5</v>
      </c>
      <c r="D40" s="16"/>
      <c r="E40" s="16"/>
      <c r="F40" s="15" t="s">
        <v>6</v>
      </c>
      <c r="G40" s="16"/>
      <c r="H40" s="17"/>
      <c r="I40" s="18"/>
    </row>
    <row r="41" spans="1:9" s="19" customFormat="1" ht="17.25" customHeight="1" x14ac:dyDescent="0.2">
      <c r="A41" s="13"/>
      <c r="B41" s="20"/>
      <c r="C41" s="21" t="s">
        <v>7</v>
      </c>
      <c r="D41" s="22">
        <v>0</v>
      </c>
      <c r="E41" s="22"/>
      <c r="F41" s="21" t="s">
        <v>7</v>
      </c>
      <c r="G41" s="24">
        <f>$E$3</f>
        <v>0.53</v>
      </c>
      <c r="H41" s="23"/>
      <c r="I41" s="18"/>
    </row>
    <row r="42" spans="1:9" s="12" customFormat="1" ht="33.75" customHeight="1" x14ac:dyDescent="0.2">
      <c r="A42" s="25" t="s">
        <v>33</v>
      </c>
      <c r="B42" s="26" t="s">
        <v>20</v>
      </c>
      <c r="C42" s="26" t="s">
        <v>10</v>
      </c>
      <c r="D42" s="26" t="s">
        <v>11</v>
      </c>
      <c r="E42" s="26" t="s">
        <v>12</v>
      </c>
      <c r="F42" s="26" t="s">
        <v>10</v>
      </c>
      <c r="G42" s="26" t="s">
        <v>11</v>
      </c>
      <c r="H42" s="26" t="s">
        <v>12</v>
      </c>
      <c r="I42" s="26"/>
    </row>
    <row r="43" spans="1:9" s="12" customFormat="1" ht="12.95" customHeight="1" x14ac:dyDescent="0.2">
      <c r="A43" s="27" t="s">
        <v>34</v>
      </c>
      <c r="B43" s="28">
        <v>4</v>
      </c>
      <c r="C43" s="29" t="s">
        <v>35</v>
      </c>
      <c r="D43" s="29" t="s">
        <v>35</v>
      </c>
      <c r="E43" s="29" t="s">
        <v>35</v>
      </c>
      <c r="F43" s="29" t="s">
        <v>35</v>
      </c>
      <c r="G43" s="29" t="s">
        <v>35</v>
      </c>
      <c r="H43" s="29" t="s">
        <v>35</v>
      </c>
      <c r="I43" s="28"/>
    </row>
    <row r="44" spans="1:9" s="12" customFormat="1" ht="15" customHeight="1" x14ac:dyDescent="0.2">
      <c r="A44" s="27" t="s">
        <v>36</v>
      </c>
      <c r="B44" s="28">
        <v>3</v>
      </c>
      <c r="C44" s="29" t="s">
        <v>35</v>
      </c>
      <c r="D44" s="29" t="s">
        <v>35</v>
      </c>
      <c r="E44" s="29" t="s">
        <v>35</v>
      </c>
      <c r="F44" s="29" t="s">
        <v>35</v>
      </c>
      <c r="G44" s="29" t="s">
        <v>35</v>
      </c>
      <c r="H44" s="29" t="s">
        <v>35</v>
      </c>
      <c r="I44" s="28"/>
    </row>
    <row r="45" spans="1:9" s="12" customFormat="1" ht="14.1" customHeight="1" x14ac:dyDescent="0.2">
      <c r="A45" s="12" t="s">
        <v>37</v>
      </c>
      <c r="B45" s="28">
        <v>2</v>
      </c>
      <c r="C45" s="29" t="s">
        <v>35</v>
      </c>
      <c r="D45" s="29" t="s">
        <v>35</v>
      </c>
      <c r="E45" s="29" t="s">
        <v>35</v>
      </c>
      <c r="F45" s="29" t="s">
        <v>35</v>
      </c>
      <c r="G45" s="29" t="s">
        <v>35</v>
      </c>
      <c r="H45" s="29" t="s">
        <v>35</v>
      </c>
      <c r="I45" s="28"/>
    </row>
    <row r="46" spans="1:9" s="12" customFormat="1" ht="15.95" customHeight="1" x14ac:dyDescent="0.2">
      <c r="A46" s="27" t="s">
        <v>38</v>
      </c>
      <c r="B46" s="28">
        <v>2</v>
      </c>
      <c r="C46" s="29" t="s">
        <v>35</v>
      </c>
      <c r="D46" s="29" t="s">
        <v>35</v>
      </c>
      <c r="E46" s="29" t="s">
        <v>35</v>
      </c>
      <c r="F46" s="29" t="s">
        <v>35</v>
      </c>
      <c r="G46" s="29" t="s">
        <v>35</v>
      </c>
      <c r="H46" s="29" t="s">
        <v>35</v>
      </c>
      <c r="I46" s="28"/>
    </row>
    <row r="47" spans="1:9" s="12" customFormat="1" ht="23.1" customHeight="1" x14ac:dyDescent="0.2">
      <c r="A47" s="27" t="s">
        <v>39</v>
      </c>
      <c r="B47" s="28" t="s">
        <v>35</v>
      </c>
      <c r="C47" s="28">
        <v>10</v>
      </c>
      <c r="D47" s="28">
        <f>C47*D41</f>
        <v>0</v>
      </c>
      <c r="E47" s="28">
        <f>C47+D47</f>
        <v>10</v>
      </c>
      <c r="F47" s="28">
        <v>60.4</v>
      </c>
      <c r="G47" s="28">
        <f>F47*$E$3</f>
        <v>32.012</v>
      </c>
      <c r="H47" s="28">
        <f>F47+G47</f>
        <v>92.412000000000006</v>
      </c>
      <c r="I47" s="28"/>
    </row>
    <row r="48" spans="1:9" s="12" customFormat="1" ht="12" thickBot="1" x14ac:dyDescent="0.25">
      <c r="A48" s="53"/>
      <c r="B48" s="31"/>
      <c r="C48" s="31"/>
      <c r="D48" s="31"/>
      <c r="E48" s="54"/>
      <c r="F48" s="31"/>
      <c r="G48" s="55"/>
      <c r="H48" s="55"/>
      <c r="I48" s="31"/>
    </row>
    <row r="49" spans="1:9" s="12" customFormat="1" ht="12" thickTop="1" x14ac:dyDescent="0.2">
      <c r="A49" s="51"/>
      <c r="B49" s="51"/>
      <c r="C49" s="51"/>
      <c r="D49" s="51"/>
      <c r="E49" s="56"/>
      <c r="F49" s="51"/>
      <c r="G49" s="57"/>
      <c r="H49" s="57"/>
      <c r="I49" s="51"/>
    </row>
    <row r="50" spans="1:9" s="12" customFormat="1" ht="11.25" x14ac:dyDescent="0.2">
      <c r="A50" s="51"/>
      <c r="B50" s="51"/>
      <c r="C50" s="51"/>
      <c r="D50" s="51"/>
      <c r="E50" s="56"/>
      <c r="F50" s="51"/>
      <c r="G50" s="57"/>
      <c r="H50" s="57"/>
      <c r="I50" s="51"/>
    </row>
    <row r="51" spans="1:9" ht="13.5" thickBot="1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s="12" customFormat="1" ht="23.45" customHeight="1" x14ac:dyDescent="0.25">
      <c r="A52" s="9" t="s">
        <v>40</v>
      </c>
      <c r="B52" s="10"/>
      <c r="C52" s="10"/>
      <c r="D52" s="10"/>
      <c r="E52" s="10"/>
      <c r="F52" s="10"/>
      <c r="G52" s="10"/>
      <c r="H52" s="10"/>
      <c r="I52" s="11"/>
    </row>
    <row r="53" spans="1:9" s="19" customFormat="1" ht="23.45" customHeight="1" x14ac:dyDescent="0.2">
      <c r="A53" s="13"/>
      <c r="B53" s="14" t="s">
        <v>4</v>
      </c>
      <c r="C53" s="15" t="s">
        <v>5</v>
      </c>
      <c r="D53" s="16"/>
      <c r="E53" s="16"/>
      <c r="F53" s="15" t="s">
        <v>6</v>
      </c>
      <c r="G53" s="16"/>
      <c r="H53" s="17"/>
      <c r="I53" s="18"/>
    </row>
    <row r="54" spans="1:9" s="19" customFormat="1" ht="17.25" customHeight="1" x14ac:dyDescent="0.2">
      <c r="A54" s="13"/>
      <c r="B54" s="20"/>
      <c r="C54" s="21" t="s">
        <v>7</v>
      </c>
      <c r="D54" s="22">
        <v>0.53</v>
      </c>
      <c r="E54" s="22"/>
      <c r="F54" s="21" t="s">
        <v>7</v>
      </c>
      <c r="G54" s="24">
        <f>$E$3</f>
        <v>0.53</v>
      </c>
      <c r="H54" s="23"/>
      <c r="I54" s="18"/>
    </row>
    <row r="55" spans="1:9" s="12" customFormat="1" ht="33.75" customHeight="1" x14ac:dyDescent="0.2">
      <c r="A55" s="25" t="s">
        <v>33</v>
      </c>
      <c r="B55" s="26" t="s">
        <v>41</v>
      </c>
      <c r="C55" s="26" t="s">
        <v>10</v>
      </c>
      <c r="D55" s="26" t="s">
        <v>11</v>
      </c>
      <c r="E55" s="26" t="s">
        <v>12</v>
      </c>
      <c r="F55" s="26" t="s">
        <v>10</v>
      </c>
      <c r="G55" s="26" t="s">
        <v>11</v>
      </c>
      <c r="H55" s="26" t="s">
        <v>12</v>
      </c>
      <c r="I55" s="26"/>
    </row>
    <row r="56" spans="1:9" s="12" customFormat="1" ht="12.95" customHeight="1" x14ac:dyDescent="0.2">
      <c r="A56" s="27" t="s">
        <v>42</v>
      </c>
      <c r="B56" s="28">
        <v>8</v>
      </c>
      <c r="C56" s="28">
        <v>30</v>
      </c>
      <c r="D56" s="28">
        <f>C56*0.53</f>
        <v>15.9</v>
      </c>
      <c r="E56" s="28">
        <f>C56*1.53</f>
        <v>45.9</v>
      </c>
      <c r="F56" s="28">
        <v>60</v>
      </c>
      <c r="G56" s="28">
        <f>F56*0.53</f>
        <v>31.8</v>
      </c>
      <c r="H56" s="28">
        <f>F56*1.53</f>
        <v>91.8</v>
      </c>
      <c r="I56" s="28"/>
    </row>
    <row r="57" spans="1:9" s="12" customFormat="1" ht="15" customHeight="1" x14ac:dyDescent="0.2">
      <c r="A57" s="27" t="s">
        <v>43</v>
      </c>
      <c r="B57" s="28">
        <v>25</v>
      </c>
      <c r="C57" s="28">
        <v>50</v>
      </c>
      <c r="D57" s="28">
        <f>C57*0.53</f>
        <v>26.5</v>
      </c>
      <c r="E57" s="28">
        <f>C57*1.53</f>
        <v>76.5</v>
      </c>
      <c r="F57" s="28">
        <v>100</v>
      </c>
      <c r="G57" s="28">
        <f>F57*0.53</f>
        <v>53</v>
      </c>
      <c r="H57" s="28">
        <f>F57*1.53</f>
        <v>153</v>
      </c>
      <c r="I57" s="28"/>
    </row>
    <row r="58" spans="1:9" s="12" customFormat="1" ht="14.1" customHeight="1" x14ac:dyDescent="0.2">
      <c r="A58" s="12" t="s">
        <v>44</v>
      </c>
      <c r="B58" s="28">
        <v>180</v>
      </c>
      <c r="C58" s="28">
        <v>300</v>
      </c>
      <c r="D58" s="28">
        <f t="shared" ref="D58:D65" si="2">C58*0.53</f>
        <v>159</v>
      </c>
      <c r="E58" s="28">
        <f t="shared" ref="E58:E65" si="3">C58*1.53</f>
        <v>459</v>
      </c>
      <c r="F58" s="28">
        <v>400</v>
      </c>
      <c r="G58" s="28">
        <f t="shared" ref="G58:G65" si="4">F58*0.53</f>
        <v>212</v>
      </c>
      <c r="H58" s="28">
        <f t="shared" ref="H58:H65" si="5">F58*1.53</f>
        <v>612</v>
      </c>
      <c r="I58" s="28"/>
    </row>
    <row r="59" spans="1:9" s="12" customFormat="1" ht="15.95" customHeight="1" x14ac:dyDescent="0.2">
      <c r="A59" s="27" t="s">
        <v>45</v>
      </c>
      <c r="B59" s="28">
        <v>50</v>
      </c>
      <c r="C59" s="28">
        <v>80</v>
      </c>
      <c r="D59" s="28">
        <f t="shared" si="2"/>
        <v>42.400000000000006</v>
      </c>
      <c r="E59" s="28">
        <f t="shared" si="3"/>
        <v>122.4</v>
      </c>
      <c r="F59" s="28">
        <v>120</v>
      </c>
      <c r="G59" s="28">
        <f t="shared" si="4"/>
        <v>63.6</v>
      </c>
      <c r="H59" s="28">
        <f t="shared" si="5"/>
        <v>183.6</v>
      </c>
      <c r="I59" s="28"/>
    </row>
    <row r="60" spans="1:9" s="12" customFormat="1" ht="15.95" customHeight="1" x14ac:dyDescent="0.2">
      <c r="A60" s="27" t="s">
        <v>46</v>
      </c>
      <c r="B60" s="28">
        <v>80</v>
      </c>
      <c r="C60" s="28">
        <v>130</v>
      </c>
      <c r="D60" s="28">
        <f t="shared" si="2"/>
        <v>68.900000000000006</v>
      </c>
      <c r="E60" s="28">
        <f t="shared" si="3"/>
        <v>198.9</v>
      </c>
      <c r="F60" s="28">
        <v>200</v>
      </c>
      <c r="G60" s="28">
        <f t="shared" si="4"/>
        <v>106</v>
      </c>
      <c r="H60" s="28">
        <f t="shared" si="5"/>
        <v>306</v>
      </c>
      <c r="I60" s="28"/>
    </row>
    <row r="61" spans="1:9" s="12" customFormat="1" ht="15.95" customHeight="1" x14ac:dyDescent="0.2">
      <c r="A61" s="27" t="s">
        <v>47</v>
      </c>
      <c r="B61" s="28">
        <v>50</v>
      </c>
      <c r="C61" s="28">
        <v>80</v>
      </c>
      <c r="D61" s="28">
        <f t="shared" si="2"/>
        <v>42.400000000000006</v>
      </c>
      <c r="E61" s="28">
        <f t="shared" si="3"/>
        <v>122.4</v>
      </c>
      <c r="F61" s="28">
        <v>120</v>
      </c>
      <c r="G61" s="28">
        <f t="shared" si="4"/>
        <v>63.6</v>
      </c>
      <c r="H61" s="28">
        <f t="shared" si="5"/>
        <v>183.6</v>
      </c>
      <c r="I61" s="28"/>
    </row>
    <row r="62" spans="1:9" s="12" customFormat="1" ht="15.95" customHeight="1" x14ac:dyDescent="0.2">
      <c r="A62" s="27" t="s">
        <v>48</v>
      </c>
      <c r="B62" s="28">
        <v>100</v>
      </c>
      <c r="C62" s="28">
        <v>150</v>
      </c>
      <c r="D62" s="28">
        <f t="shared" si="2"/>
        <v>79.5</v>
      </c>
      <c r="E62" s="28">
        <f t="shared" si="3"/>
        <v>229.5</v>
      </c>
      <c r="F62" s="28">
        <v>200</v>
      </c>
      <c r="G62" s="28">
        <f t="shared" si="4"/>
        <v>106</v>
      </c>
      <c r="H62" s="28">
        <f t="shared" si="5"/>
        <v>306</v>
      </c>
      <c r="I62" s="28"/>
    </row>
    <row r="63" spans="1:9" s="12" customFormat="1" ht="15.95" customHeight="1" x14ac:dyDescent="0.2">
      <c r="A63" s="27" t="s">
        <v>49</v>
      </c>
      <c r="B63" s="28">
        <v>25</v>
      </c>
      <c r="C63" s="28">
        <v>50</v>
      </c>
      <c r="D63" s="28">
        <f t="shared" si="2"/>
        <v>26.5</v>
      </c>
      <c r="E63" s="28">
        <f t="shared" si="3"/>
        <v>76.5</v>
      </c>
      <c r="F63" s="28">
        <v>120</v>
      </c>
      <c r="G63" s="28">
        <f t="shared" si="4"/>
        <v>63.6</v>
      </c>
      <c r="H63" s="28">
        <f t="shared" si="5"/>
        <v>183.6</v>
      </c>
      <c r="I63" s="28"/>
    </row>
    <row r="64" spans="1:9" s="12" customFormat="1" ht="15.95" customHeight="1" x14ac:dyDescent="0.2">
      <c r="A64" s="27" t="s">
        <v>50</v>
      </c>
      <c r="B64" s="28">
        <v>50</v>
      </c>
      <c r="C64" s="28">
        <v>100</v>
      </c>
      <c r="D64" s="28">
        <f t="shared" si="2"/>
        <v>53</v>
      </c>
      <c r="E64" s="28">
        <f t="shared" si="3"/>
        <v>153</v>
      </c>
      <c r="F64" s="28">
        <v>250</v>
      </c>
      <c r="G64" s="28">
        <f t="shared" si="4"/>
        <v>132.5</v>
      </c>
      <c r="H64" s="28">
        <f t="shared" si="5"/>
        <v>382.5</v>
      </c>
      <c r="I64" s="28"/>
    </row>
    <row r="65" spans="1:9" s="12" customFormat="1" ht="23.1" customHeight="1" x14ac:dyDescent="0.2">
      <c r="A65" s="27" t="s">
        <v>51</v>
      </c>
      <c r="B65" s="28">
        <v>25</v>
      </c>
      <c r="C65" s="28">
        <v>50</v>
      </c>
      <c r="D65" s="28">
        <f t="shared" si="2"/>
        <v>26.5</v>
      </c>
      <c r="E65" s="28">
        <f t="shared" si="3"/>
        <v>76.5</v>
      </c>
      <c r="F65" s="28">
        <v>120</v>
      </c>
      <c r="G65" s="28">
        <f t="shared" si="4"/>
        <v>63.6</v>
      </c>
      <c r="H65" s="28">
        <f t="shared" si="5"/>
        <v>183.6</v>
      </c>
      <c r="I65" s="28"/>
    </row>
    <row r="66" spans="1:9" s="12" customFormat="1" ht="12" thickBot="1" x14ac:dyDescent="0.25">
      <c r="A66" s="53"/>
      <c r="B66" s="31"/>
      <c r="C66" s="31"/>
      <c r="D66" s="31"/>
      <c r="E66" s="54"/>
      <c r="F66" s="31"/>
      <c r="G66" s="55"/>
      <c r="H66" s="55"/>
      <c r="I66" s="31"/>
    </row>
    <row r="67" spans="1:9" s="12" customFormat="1" ht="12" thickTop="1" x14ac:dyDescent="0.2">
      <c r="A67" s="51"/>
      <c r="B67" s="51"/>
      <c r="C67" s="51"/>
      <c r="D67" s="51"/>
      <c r="E67" s="56"/>
      <c r="F67" s="51"/>
      <c r="G67" s="57"/>
      <c r="H67" s="57"/>
      <c r="I67" s="51"/>
    </row>
    <row r="68" spans="1:9" ht="13.5" thickBot="1" x14ac:dyDescent="0.25"/>
    <row r="69" spans="1:9" ht="18" x14ac:dyDescent="0.25">
      <c r="A69" s="9" t="s">
        <v>52</v>
      </c>
      <c r="B69" s="10"/>
      <c r="C69" s="10"/>
      <c r="D69" s="10"/>
      <c r="E69" s="10"/>
      <c r="F69" s="10"/>
      <c r="G69" s="10"/>
      <c r="H69" s="10"/>
      <c r="I69" s="11"/>
    </row>
    <row r="70" spans="1:9" s="49" customFormat="1" ht="12.95" customHeight="1" x14ac:dyDescent="0.2">
      <c r="A70" s="13"/>
      <c r="B70" s="14" t="s">
        <v>4</v>
      </c>
      <c r="C70" s="15" t="s">
        <v>5</v>
      </c>
      <c r="D70" s="16"/>
      <c r="E70" s="17"/>
      <c r="F70" s="15" t="s">
        <v>6</v>
      </c>
      <c r="G70" s="16"/>
      <c r="H70" s="17"/>
      <c r="I70" s="18"/>
    </row>
    <row r="71" spans="1:9" s="49" customFormat="1" ht="17.25" customHeight="1" x14ac:dyDescent="0.2">
      <c r="A71" s="13"/>
      <c r="B71" s="14"/>
      <c r="C71" s="58" t="s">
        <v>7</v>
      </c>
      <c r="D71" s="59">
        <v>0</v>
      </c>
      <c r="E71" s="60"/>
      <c r="F71" s="58" t="s">
        <v>7</v>
      </c>
      <c r="G71" s="61">
        <f>$E$3</f>
        <v>0.53</v>
      </c>
      <c r="H71" s="60"/>
      <c r="I71" s="18"/>
    </row>
    <row r="72" spans="1:9" ht="22.5" x14ac:dyDescent="0.2">
      <c r="A72" s="25" t="s">
        <v>33</v>
      </c>
      <c r="B72" s="26" t="s">
        <v>20</v>
      </c>
      <c r="C72" s="26" t="s">
        <v>10</v>
      </c>
      <c r="D72" s="26" t="s">
        <v>11</v>
      </c>
      <c r="E72" s="26" t="s">
        <v>12</v>
      </c>
      <c r="F72" s="26" t="s">
        <v>10</v>
      </c>
      <c r="G72" s="26" t="s">
        <v>11</v>
      </c>
      <c r="H72" s="26" t="s">
        <v>12</v>
      </c>
      <c r="I72" s="26"/>
    </row>
    <row r="73" spans="1:9" x14ac:dyDescent="0.2">
      <c r="A73" s="27" t="s">
        <v>53</v>
      </c>
      <c r="B73" s="28">
        <v>15</v>
      </c>
      <c r="C73" s="28">
        <f>B73</f>
        <v>15</v>
      </c>
      <c r="D73" s="28">
        <f>C73*D71</f>
        <v>0</v>
      </c>
      <c r="E73" s="28">
        <f>C73+D73</f>
        <v>15</v>
      </c>
      <c r="F73" s="28">
        <v>65.400000000000006</v>
      </c>
      <c r="G73" s="28">
        <f>F73*$E$3</f>
        <v>34.662000000000006</v>
      </c>
      <c r="H73" s="28">
        <f>F73+G73</f>
        <v>100.06200000000001</v>
      </c>
      <c r="I73" s="28"/>
    </row>
    <row r="74" spans="1:9" ht="13.5" thickBot="1" x14ac:dyDescent="0.25">
      <c r="A74" s="53"/>
      <c r="B74" s="31"/>
      <c r="C74" s="31"/>
      <c r="D74" s="31"/>
      <c r="E74" s="54"/>
      <c r="F74" s="31"/>
      <c r="G74" s="55"/>
      <c r="H74" s="55"/>
      <c r="I74" s="31"/>
    </row>
    <row r="75" spans="1:9" ht="13.5" thickTop="1" x14ac:dyDescent="0.2"/>
    <row r="76" spans="1:9" ht="13.5" thickBot="1" x14ac:dyDescent="0.25"/>
    <row r="77" spans="1:9" ht="18" x14ac:dyDescent="0.25">
      <c r="A77" s="9" t="s">
        <v>54</v>
      </c>
      <c r="B77" s="10"/>
      <c r="C77" s="10"/>
      <c r="D77" s="10"/>
      <c r="E77" s="10"/>
      <c r="F77" s="10"/>
      <c r="G77" s="10"/>
      <c r="H77" s="10"/>
      <c r="I77" s="11"/>
    </row>
    <row r="78" spans="1:9" s="49" customFormat="1" ht="12.95" customHeight="1" x14ac:dyDescent="0.2">
      <c r="A78" s="13"/>
      <c r="B78" s="14" t="s">
        <v>4</v>
      </c>
      <c r="C78" s="15" t="s">
        <v>5</v>
      </c>
      <c r="D78" s="16"/>
      <c r="E78" s="17"/>
      <c r="F78" s="15" t="s">
        <v>6</v>
      </c>
      <c r="G78" s="16"/>
      <c r="H78" s="17"/>
      <c r="I78" s="18"/>
    </row>
    <row r="79" spans="1:9" s="49" customFormat="1" x14ac:dyDescent="0.2">
      <c r="A79" s="13"/>
      <c r="B79" s="20"/>
      <c r="C79" s="21" t="s">
        <v>7</v>
      </c>
      <c r="D79" s="22">
        <v>0</v>
      </c>
      <c r="E79" s="22"/>
      <c r="F79" s="21" t="s">
        <v>7</v>
      </c>
      <c r="G79" s="24">
        <f>$E$3</f>
        <v>0.53</v>
      </c>
      <c r="H79" s="23"/>
      <c r="I79" s="18"/>
    </row>
    <row r="80" spans="1:9" ht="22.5" x14ac:dyDescent="0.2">
      <c r="A80" s="25" t="s">
        <v>33</v>
      </c>
      <c r="B80" s="26" t="s">
        <v>55</v>
      </c>
      <c r="C80" s="26" t="s">
        <v>10</v>
      </c>
      <c r="D80" s="26" t="s">
        <v>11</v>
      </c>
      <c r="E80" s="26" t="s">
        <v>12</v>
      </c>
      <c r="F80" s="26" t="s">
        <v>10</v>
      </c>
      <c r="G80" s="26" t="s">
        <v>11</v>
      </c>
      <c r="H80" s="26" t="s">
        <v>12</v>
      </c>
      <c r="I80" s="26"/>
    </row>
    <row r="81" spans="1:9" x14ac:dyDescent="0.2">
      <c r="A81" s="27" t="s">
        <v>56</v>
      </c>
      <c r="B81" s="28">
        <v>15</v>
      </c>
      <c r="C81" s="28">
        <v>25</v>
      </c>
      <c r="D81" s="28">
        <f>C81*D79</f>
        <v>0</v>
      </c>
      <c r="E81" s="28">
        <f>C81+D81</f>
        <v>25</v>
      </c>
      <c r="F81" s="28">
        <v>65.400000000000006</v>
      </c>
      <c r="G81" s="28">
        <f>F81*$E$3</f>
        <v>34.662000000000006</v>
      </c>
      <c r="H81" s="28">
        <f>F81+G81</f>
        <v>100.06200000000001</v>
      </c>
      <c r="I81" s="28"/>
    </row>
    <row r="82" spans="1:9" ht="13.5" thickBot="1" x14ac:dyDescent="0.25">
      <c r="A82" s="53"/>
      <c r="B82" s="31"/>
      <c r="C82" s="31"/>
      <c r="D82" s="31"/>
      <c r="E82" s="31"/>
      <c r="F82" s="31"/>
      <c r="G82" s="31"/>
      <c r="H82" s="31"/>
      <c r="I82" s="31"/>
    </row>
    <row r="83" spans="1:9" ht="13.5" thickTop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3.5" thickBot="1" x14ac:dyDescent="0.25"/>
    <row r="85" spans="1:9" ht="18" x14ac:dyDescent="0.25">
      <c r="A85" s="9" t="s">
        <v>57</v>
      </c>
      <c r="B85" s="10"/>
      <c r="C85" s="10"/>
      <c r="D85" s="10"/>
      <c r="E85" s="10"/>
      <c r="F85" s="10"/>
      <c r="G85" s="10"/>
      <c r="H85" s="10"/>
      <c r="I85" s="11"/>
    </row>
    <row r="86" spans="1:9" s="49" customFormat="1" x14ac:dyDescent="0.2">
      <c r="A86" s="13"/>
      <c r="B86" s="14" t="s">
        <v>4</v>
      </c>
      <c r="C86" s="15" t="s">
        <v>5</v>
      </c>
      <c r="D86" s="16"/>
      <c r="E86" s="16"/>
      <c r="F86" s="15" t="s">
        <v>6</v>
      </c>
      <c r="G86" s="16"/>
      <c r="H86" s="17"/>
      <c r="I86" s="18"/>
    </row>
    <row r="87" spans="1:9" s="49" customFormat="1" ht="15" customHeight="1" x14ac:dyDescent="0.2">
      <c r="A87" s="13"/>
      <c r="B87" s="20"/>
      <c r="C87" s="21" t="s">
        <v>7</v>
      </c>
      <c r="D87" s="22">
        <v>0</v>
      </c>
      <c r="E87" s="22"/>
      <c r="F87" s="21" t="s">
        <v>7</v>
      </c>
      <c r="G87" s="24">
        <f>$E$3</f>
        <v>0.53</v>
      </c>
      <c r="H87" s="23"/>
      <c r="I87" s="18"/>
    </row>
    <row r="88" spans="1:9" ht="22.5" x14ac:dyDescent="0.2">
      <c r="A88" s="25" t="s">
        <v>33</v>
      </c>
      <c r="B88" s="26" t="s">
        <v>20</v>
      </c>
      <c r="C88" s="26" t="s">
        <v>10</v>
      </c>
      <c r="D88" s="26" t="s">
        <v>11</v>
      </c>
      <c r="E88" s="26" t="s">
        <v>12</v>
      </c>
      <c r="F88" s="26" t="s">
        <v>10</v>
      </c>
      <c r="G88" s="26" t="s">
        <v>11</v>
      </c>
      <c r="H88" s="26" t="s">
        <v>12</v>
      </c>
      <c r="I88" s="26"/>
    </row>
    <row r="89" spans="1:9" x14ac:dyDescent="0.2">
      <c r="A89" s="27" t="s">
        <v>58</v>
      </c>
      <c r="B89" s="28">
        <v>10</v>
      </c>
      <c r="C89" s="28">
        <f>B89</f>
        <v>10</v>
      </c>
      <c r="D89" s="28">
        <f>C89*D87</f>
        <v>0</v>
      </c>
      <c r="E89" s="28">
        <f>C89+D89</f>
        <v>10</v>
      </c>
      <c r="F89" s="28">
        <v>60.4</v>
      </c>
      <c r="G89" s="28">
        <f>F89*$E$3</f>
        <v>32.012</v>
      </c>
      <c r="H89" s="28">
        <f>F89+G89</f>
        <v>92.412000000000006</v>
      </c>
      <c r="I89" s="28"/>
    </row>
    <row r="90" spans="1:9" ht="13.5" thickBot="1" x14ac:dyDescent="0.25">
      <c r="A90" s="53"/>
      <c r="B90" s="31"/>
      <c r="C90" s="31"/>
      <c r="D90" s="31"/>
      <c r="E90" s="31"/>
      <c r="F90" s="31"/>
      <c r="G90" s="31"/>
      <c r="H90" s="31"/>
      <c r="I90" s="31"/>
    </row>
    <row r="91" spans="1:9" ht="13.5" thickTop="1" x14ac:dyDescent="0.2"/>
  </sheetData>
  <mergeCells count="23">
    <mergeCell ref="C78:E78"/>
    <mergeCell ref="F78:H78"/>
    <mergeCell ref="A85:H85"/>
    <mergeCell ref="C86:E86"/>
    <mergeCell ref="F86:H86"/>
    <mergeCell ref="C53:E53"/>
    <mergeCell ref="F53:H53"/>
    <mergeCell ref="A69:H69"/>
    <mergeCell ref="C70:E70"/>
    <mergeCell ref="F70:H70"/>
    <mergeCell ref="A77:H77"/>
    <mergeCell ref="C31:E31"/>
    <mergeCell ref="F31:H31"/>
    <mergeCell ref="A39:H39"/>
    <mergeCell ref="C40:E40"/>
    <mergeCell ref="F40:H40"/>
    <mergeCell ref="A52:H52"/>
    <mergeCell ref="A5:H5"/>
    <mergeCell ref="C6:E6"/>
    <mergeCell ref="F6:H6"/>
    <mergeCell ref="C15:E15"/>
    <mergeCell ref="F15:H15"/>
    <mergeCell ref="A30:H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Bonilla, Hector M</dc:creator>
  <cp:lastModifiedBy>Bonilla, Hector M</cp:lastModifiedBy>
  <dcterms:created xsi:type="dcterms:W3CDTF">2021-10-29T20:47:02Z</dcterms:created>
  <dcterms:modified xsi:type="dcterms:W3CDTF">2021-10-29T21:13:48Z</dcterms:modified>
</cp:coreProperties>
</file>